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16.xml" ContentType="application/vnd.openxmlformats-officedocument.drawing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drawings/drawing17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5.xml" ContentType="application/vnd.openxmlformats-officedocument.drawing+xml"/>
  <Override PartName="/xl/charts/chart40.xml" ContentType="application/vnd.openxmlformats-officedocument.drawingml.chart+xml"/>
  <Override PartName="/xl/charts/chart39.xml" ContentType="application/vnd.openxmlformats-officedocument.drawingml.chart+xml"/>
  <Override PartName="/xl/charts/chart31.xml" ContentType="application/vnd.openxmlformats-officedocument.drawingml.chart+xml"/>
  <Override PartName="/xl/charts/chart30.xml" ContentType="application/vnd.openxmlformats-officedocument.drawingml.chart+xml"/>
  <Override PartName="/xl/charts/chart29.xml" ContentType="application/vnd.openxmlformats-officedocument.drawingml.chart+xml"/>
  <Override PartName="/xl/worksheets/sheet1.xml" ContentType="application/vnd.openxmlformats-officedocument.spreadsheetml.worksheet+xml"/>
  <Override PartName="/xl/charts/chart28.xml" ContentType="application/vnd.openxmlformats-officedocument.drawingml.chart+xml"/>
  <Override PartName="/xl/charts/chart27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36.xml" ContentType="application/vnd.openxmlformats-officedocument.drawingml.chart+xml"/>
  <Override PartName="/xl/charts/chart35.xml" ContentType="application/vnd.openxmlformats-officedocument.drawingml.chart+xml"/>
  <Override PartName="/xl/drawings/drawing14.xml" ContentType="application/vnd.openxmlformats-officedocument.drawing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chart4.xml" ContentType="application/vnd.openxmlformats-officedocument.drawingml.chart+xml"/>
  <Override PartName="/xl/charts/chart3.xml" ContentType="application/vnd.openxmlformats-officedocument.drawingml.chart+xml"/>
  <Override PartName="/xl/charts/chart2.xml" ContentType="application/vnd.openxmlformats-officedocument.drawingml.char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6.xml" ContentType="application/vnd.openxmlformats-officedocument.drawing+xml"/>
  <Override PartName="/xl/charts/style1.xml" ContentType="application/vnd.ms-office.chartstyle+xml"/>
  <Override PartName="/xl/charts/chart20.xml" ContentType="application/vnd.openxmlformats-officedocument.drawingml.chart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chart18.xml" ContentType="application/vnd.openxmlformats-officedocument.drawingml.chart+xml"/>
  <Override PartName="/xl/charts/chart12.xml" ContentType="application/vnd.openxmlformats-officedocument.drawingml.chart+xml"/>
  <Override PartName="/xl/charts/colors1.xml" ContentType="application/vnd.ms-office.chartcolorstyle+xml"/>
  <Override PartName="/xl/charts/chart21.xml" ContentType="application/vnd.openxmlformats-officedocument.drawingml.chart+xml"/>
  <Override PartName="/xl/charts/style2.xml" ContentType="application/vnd.ms-office.chartstyle+xml"/>
  <Override PartName="/xl/charts/chart24.xml" ContentType="application/vnd.openxmlformats-officedocument.drawingml.chart+xml"/>
  <Override PartName="/xl/charts/chart23.xml" ContentType="application/vnd.openxmlformats-officedocument.drawingml.chart+xml"/>
  <Override PartName="/xl/drawings/drawing11.xml" ContentType="application/vnd.openxmlformats-officedocument.drawing+xml"/>
  <Override PartName="/xl/theme/themeOverride1.xml" ContentType="application/vnd.openxmlformats-officedocument.themeOverride+xml"/>
  <Override PartName="/xl/charts/chart22.xml" ContentType="application/vnd.openxmlformats-officedocument.drawingml.chart+xml"/>
  <Override PartName="/xl/charts/colors2.xml" ContentType="application/vnd.ms-office.chartcolorstyle+xml"/>
  <Override PartName="/xl/charts/chart17.xml" ContentType="application/vnd.openxmlformats-officedocument.drawingml.chart+xml"/>
  <Override PartName="/xl/drawings/drawing9.xml" ContentType="application/vnd.openxmlformats-officedocument.drawing+xml"/>
  <Override PartName="/xl/charts/chart16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3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Gabinet_Tecnic\SECTORS AGROALIMENTARIS I OBSERVATORIS\2-RAMADERIA\01-PORCÍ\FITXES ESTADÍSTIQUES\2023\"/>
    </mc:Choice>
  </mc:AlternateContent>
  <bookViews>
    <workbookView xWindow="0" yWindow="0" windowWidth="2160" windowHeight="0" tabRatio="784"/>
  </bookViews>
  <sheets>
    <sheet name="índex" sheetId="1" r:id="rId1"/>
    <sheet name="cens ramader" sheetId="2" r:id="rId2"/>
    <sheet name="HistòricEstructura explotacions" sheetId="4" r:id="rId3"/>
    <sheet name="estructura explotacions" sheetId="3" r:id="rId4"/>
    <sheet name="Ocupació" sheetId="5" r:id="rId5"/>
    <sheet name="Mapes" sheetId="6" r:id="rId6"/>
    <sheet name="Escorxadors" sheetId="7" r:id="rId7"/>
    <sheet name="Comparativa Cat-Esp" sheetId="8" r:id="rId8"/>
    <sheet name="Destí" sheetId="9" r:id="rId9"/>
    <sheet name="Consum" sheetId="10" r:id="rId10"/>
    <sheet name="Comerc Ext.(t)" sheetId="11" r:id="rId11"/>
    <sheet name="Comerç Ext. (Milers €)   " sheetId="12" r:id="rId12"/>
    <sheet name="Comerç Ext. (t) Comp." sheetId="13" r:id="rId13"/>
    <sheet name="Comerç Ext. (Milers) Comp." sheetId="14" r:id="rId14"/>
    <sheet name="Pinsos" sheetId="15" r:id="rId15"/>
    <sheet name="Info econòmica" sheetId="16" r:id="rId16"/>
    <sheet name="Qualitat" sheetId="17" r:id="rId17"/>
  </sheets>
  <externalReferences>
    <externalReference r:id="rId18"/>
  </externalReferences>
  <definedNames>
    <definedName name="_xlnm.Print_Area" localSheetId="1">'cens ramader'!$A$1:$P$123</definedName>
    <definedName name="_xlnm.Print_Area" localSheetId="11">'Comerç Ext. (Milers €)   '!$A$1:$X$119</definedName>
    <definedName name="_xlnm.Print_Area" localSheetId="13">'Comerç Ext. (Milers) Comp.'!$A$1:$X$240</definedName>
    <definedName name="_xlnm.Print_Area" localSheetId="12">'Comerç Ext. (t) Comp.'!$A$1:$X$239</definedName>
    <definedName name="_xlnm.Print_Area" localSheetId="10">'Comerc Ext.(t)'!$A$1:$X$121</definedName>
    <definedName name="_xlnm.Print_Area" localSheetId="7">'Comparativa Cat-Esp'!$A$1:$L$32</definedName>
    <definedName name="_xlnm.Print_Area" localSheetId="9">Consum!$A$1:$Q$316</definedName>
    <definedName name="_xlnm.Print_Area" localSheetId="8">Destí!$A$1:$M$180</definedName>
    <definedName name="_xlnm.Print_Area" localSheetId="6">Escorxadors!$A$1:$O$225</definedName>
    <definedName name="_xlnm.Print_Area" localSheetId="3">'estructura explotacions'!$A$1:$N$97</definedName>
    <definedName name="_xlnm.Print_Area" localSheetId="2">'HistòricEstructura explotacions'!$A$1:$N$33</definedName>
    <definedName name="_xlnm.Print_Area" localSheetId="0">índex!$A$1:$M$62</definedName>
    <definedName name="_xlnm.Print_Area" localSheetId="15">'Info econòmica'!$A$1:$H$16</definedName>
    <definedName name="_xlnm.Print_Area" localSheetId="4">Ocupació!$A$1:$N$43</definedName>
    <definedName name="_xlnm.Print_Area" localSheetId="14">Pinsos!$A$1:$I$58</definedName>
    <definedName name="_xlnm.Print_Area" localSheetId="16">Qualitat!$A$1:$M$39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12" i="10" l="1"/>
  <c r="C312" i="10" l="1"/>
  <c r="D312" i="10"/>
  <c r="E312" i="10"/>
  <c r="F312" i="10"/>
  <c r="C311" i="10"/>
  <c r="D311" i="10"/>
  <c r="E311" i="10"/>
  <c r="F311" i="10"/>
  <c r="B311" i="10"/>
  <c r="C310" i="10"/>
  <c r="D310" i="10"/>
  <c r="E310" i="10"/>
  <c r="F310" i="10"/>
  <c r="B310" i="10"/>
  <c r="C309" i="10"/>
  <c r="D309" i="10"/>
  <c r="E309" i="10"/>
  <c r="F309" i="10"/>
  <c r="B309" i="10"/>
  <c r="F11" i="8" l="1"/>
  <c r="F9" i="8" l="1"/>
  <c r="F8" i="8"/>
  <c r="F7" i="8"/>
  <c r="G201" i="7"/>
  <c r="H201" i="7"/>
  <c r="J201" i="7"/>
  <c r="N201" i="7"/>
  <c r="N200" i="7"/>
  <c r="F201" i="7"/>
  <c r="F200" i="7"/>
  <c r="G166" i="7"/>
  <c r="H166" i="7"/>
  <c r="I166" i="7"/>
  <c r="J166" i="7"/>
  <c r="N166" i="7"/>
  <c r="N165" i="7"/>
  <c r="F165" i="7"/>
  <c r="F166" i="7"/>
  <c r="G131" i="7"/>
  <c r="H131" i="7"/>
  <c r="J131" i="7"/>
  <c r="N131" i="7"/>
  <c r="N130" i="7"/>
  <c r="F131" i="7"/>
  <c r="F130" i="7"/>
  <c r="H96" i="7"/>
  <c r="I96" i="7"/>
  <c r="J96" i="7"/>
  <c r="G96" i="7"/>
  <c r="N96" i="7"/>
  <c r="N95" i="7"/>
  <c r="F95" i="7"/>
  <c r="F96" i="7"/>
  <c r="N15" i="9" l="1"/>
  <c r="B31" i="5" l="1"/>
  <c r="AB173" i="14" l="1"/>
  <c r="AB174" i="14"/>
  <c r="AB175" i="14"/>
  <c r="AB176" i="14"/>
  <c r="AB177" i="14"/>
  <c r="AB178" i="14"/>
  <c r="AB179" i="14"/>
  <c r="AB180" i="14"/>
  <c r="AB181" i="14"/>
  <c r="AB182" i="14"/>
  <c r="AB183" i="14"/>
  <c r="AB184" i="14"/>
  <c r="AB185" i="14"/>
  <c r="AB186" i="14"/>
  <c r="AB136" i="14"/>
  <c r="AB137" i="14"/>
  <c r="AB138" i="14"/>
  <c r="AB139" i="14"/>
  <c r="AB141" i="14" s="1"/>
  <c r="AB187" i="14" s="1"/>
  <c r="AB140" i="14"/>
  <c r="AB173" i="13"/>
  <c r="AB174" i="13"/>
  <c r="AB175" i="13"/>
  <c r="AB176" i="13"/>
  <c r="AB177" i="13"/>
  <c r="AB178" i="13"/>
  <c r="AB179" i="13"/>
  <c r="AB180" i="13"/>
  <c r="AB181" i="13"/>
  <c r="AB182" i="13"/>
  <c r="AB183" i="13"/>
  <c r="AB184" i="13"/>
  <c r="AB185" i="13"/>
  <c r="AB186" i="13"/>
  <c r="AB137" i="13"/>
  <c r="AB138" i="13"/>
  <c r="AB139" i="13"/>
  <c r="AB140" i="13"/>
  <c r="AB142" i="13" s="1"/>
  <c r="AB187" i="13" s="1"/>
  <c r="AB141" i="13"/>
  <c r="AB53" i="13"/>
  <c r="AB54" i="13"/>
  <c r="AB55" i="13"/>
  <c r="AB56" i="13"/>
  <c r="AB57" i="13"/>
  <c r="AB58" i="13"/>
  <c r="AB59" i="13"/>
  <c r="AB60" i="13"/>
  <c r="AB61" i="13"/>
  <c r="AB62" i="13"/>
  <c r="AB63" i="13"/>
  <c r="AB64" i="13"/>
  <c r="AB65" i="13"/>
  <c r="AB66" i="13"/>
  <c r="AB17" i="13"/>
  <c r="AB18" i="13"/>
  <c r="AB19" i="13"/>
  <c r="AB20" i="13" s="1"/>
  <c r="AB22" i="13" s="1"/>
  <c r="AB67" i="13" s="1"/>
  <c r="AB21" i="13"/>
  <c r="AB53" i="14"/>
  <c r="AB54" i="14"/>
  <c r="AB55" i="14"/>
  <c r="AB56" i="14"/>
  <c r="AB57" i="14"/>
  <c r="AB58" i="14"/>
  <c r="AB59" i="14"/>
  <c r="AB60" i="14"/>
  <c r="AB61" i="14"/>
  <c r="AB62" i="14"/>
  <c r="AB63" i="14"/>
  <c r="AB17" i="14"/>
  <c r="AB18" i="14"/>
  <c r="AB19" i="14"/>
  <c r="AB64" i="14" s="1"/>
  <c r="AB20" i="14"/>
  <c r="AB21" i="14"/>
  <c r="AB66" i="14" s="1"/>
  <c r="AB62" i="12"/>
  <c r="AB63" i="12"/>
  <c r="AB64" i="12"/>
  <c r="AB65" i="12"/>
  <c r="AB66" i="12"/>
  <c r="AB38" i="12"/>
  <c r="AB39" i="12"/>
  <c r="AB40" i="12"/>
  <c r="AB41" i="12"/>
  <c r="AB43" i="12" s="1"/>
  <c r="AB42" i="12"/>
  <c r="AB17" i="12"/>
  <c r="AB18" i="12"/>
  <c r="AB19" i="12"/>
  <c r="AB20" i="12"/>
  <c r="AB21" i="12"/>
  <c r="AB53" i="11"/>
  <c r="AB54" i="11"/>
  <c r="AB55" i="11"/>
  <c r="AB56" i="11"/>
  <c r="AB57" i="11"/>
  <c r="AB58" i="11"/>
  <c r="AB59" i="11"/>
  <c r="AB60" i="11"/>
  <c r="AB61" i="11"/>
  <c r="AB62" i="11"/>
  <c r="AB63" i="11"/>
  <c r="AB64" i="11"/>
  <c r="AB65" i="11"/>
  <c r="AB66" i="11"/>
  <c r="AB67" i="11"/>
  <c r="AB38" i="11"/>
  <c r="AB39" i="11"/>
  <c r="AB40" i="11"/>
  <c r="AB41" i="11"/>
  <c r="AB43" i="11" s="1"/>
  <c r="AB42" i="11"/>
  <c r="AB17" i="11"/>
  <c r="AB18" i="11"/>
  <c r="AB19" i="11"/>
  <c r="AB20" i="11"/>
  <c r="AB22" i="11" s="1"/>
  <c r="AB21" i="11"/>
  <c r="AB22" i="12"/>
  <c r="AB22" i="14" l="1"/>
  <c r="AB67" i="14" s="1"/>
  <c r="AB65" i="14"/>
  <c r="AB67" i="12"/>
  <c r="N63" i="2"/>
  <c r="M63" i="2"/>
  <c r="D29" i="5"/>
  <c r="AA136" i="14" l="1"/>
  <c r="AA137" i="14"/>
  <c r="AA138" i="14"/>
  <c r="AA139" i="14"/>
  <c r="AA140" i="14"/>
  <c r="W185" i="13"/>
  <c r="AA17" i="14"/>
  <c r="AA18" i="14"/>
  <c r="AA19" i="14"/>
  <c r="AA20" i="14"/>
  <c r="AA21" i="14"/>
  <c r="AA137" i="13"/>
  <c r="AA138" i="13"/>
  <c r="AA139" i="13"/>
  <c r="AA140" i="13"/>
  <c r="AA141" i="13"/>
  <c r="AA17" i="13"/>
  <c r="AA18" i="13"/>
  <c r="AA19" i="13"/>
  <c r="AA20" i="13"/>
  <c r="AA21" i="13"/>
  <c r="AA38" i="12"/>
  <c r="AA39" i="12"/>
  <c r="AA40" i="12"/>
  <c r="AA41" i="12"/>
  <c r="AA42" i="12"/>
  <c r="AA18" i="12"/>
  <c r="AA19" i="12" s="1"/>
  <c r="AA20" i="12"/>
  <c r="AA21" i="12"/>
  <c r="AA17" i="12"/>
  <c r="AA42" i="11"/>
  <c r="AA41" i="11"/>
  <c r="AA43" i="11" s="1"/>
  <c r="AA40" i="11"/>
  <c r="AA39" i="11"/>
  <c r="AA38" i="11"/>
  <c r="AA62" i="11" s="1"/>
  <c r="AA21" i="11"/>
  <c r="AA20" i="11"/>
  <c r="Z20" i="11"/>
  <c r="AA19" i="11"/>
  <c r="Z19" i="11"/>
  <c r="AA18" i="11"/>
  <c r="Z18" i="11"/>
  <c r="AA17" i="11"/>
  <c r="Z17" i="11"/>
  <c r="AA66" i="11" l="1"/>
  <c r="AA63" i="11"/>
  <c r="AA64" i="11"/>
  <c r="AA65" i="11"/>
  <c r="AA173" i="13"/>
  <c r="AA53" i="11" l="1"/>
  <c r="AA54" i="11"/>
  <c r="AA55" i="11"/>
  <c r="AA56" i="11"/>
  <c r="AA57" i="11"/>
  <c r="AA58" i="11"/>
  <c r="AA59" i="11"/>
  <c r="AA60" i="11"/>
  <c r="AA61" i="11"/>
  <c r="C43" i="12"/>
  <c r="D43" i="12"/>
  <c r="E43" i="12"/>
  <c r="F43" i="12"/>
  <c r="G43" i="12"/>
  <c r="H43" i="12"/>
  <c r="I43" i="12"/>
  <c r="J43" i="12"/>
  <c r="K43" i="12"/>
  <c r="L43" i="12"/>
  <c r="M43" i="12"/>
  <c r="N43" i="12"/>
  <c r="O43" i="12"/>
  <c r="P43" i="12"/>
  <c r="Q43" i="12"/>
  <c r="R43" i="12"/>
  <c r="S43" i="12"/>
  <c r="T43" i="12"/>
  <c r="U43" i="12"/>
  <c r="V43" i="12"/>
  <c r="W43" i="12"/>
  <c r="X43" i="12"/>
  <c r="Y43" i="12"/>
  <c r="Z43" i="12"/>
  <c r="AA43" i="12"/>
  <c r="B43" i="12"/>
  <c r="C22" i="12"/>
  <c r="D22" i="12"/>
  <c r="E22" i="12"/>
  <c r="F22" i="12"/>
  <c r="G22" i="12"/>
  <c r="H22" i="12"/>
  <c r="I22" i="12"/>
  <c r="J22" i="12"/>
  <c r="K22" i="12"/>
  <c r="L22" i="12"/>
  <c r="M22" i="12"/>
  <c r="N22" i="12"/>
  <c r="O22" i="12"/>
  <c r="P22" i="12"/>
  <c r="Q22" i="12"/>
  <c r="R22" i="12"/>
  <c r="S22" i="12"/>
  <c r="T22" i="12"/>
  <c r="U22" i="12"/>
  <c r="V22" i="12"/>
  <c r="W22" i="12"/>
  <c r="X22" i="12"/>
  <c r="Y22" i="12"/>
  <c r="Z22" i="12"/>
  <c r="AA22" i="12"/>
  <c r="B22" i="12"/>
  <c r="AA62" i="14" l="1"/>
  <c r="AA22" i="14"/>
  <c r="AA63" i="14"/>
  <c r="AA53" i="14"/>
  <c r="AA54" i="14"/>
  <c r="AA55" i="14"/>
  <c r="AA56" i="14"/>
  <c r="AA57" i="14"/>
  <c r="AA58" i="14"/>
  <c r="AA59" i="14"/>
  <c r="AA60" i="14"/>
  <c r="AA61" i="14"/>
  <c r="AA64" i="14"/>
  <c r="AA66" i="14"/>
  <c r="AA141" i="14"/>
  <c r="AA184" i="14"/>
  <c r="AA186" i="14"/>
  <c r="AA173" i="14"/>
  <c r="AA174" i="14"/>
  <c r="AA175" i="14"/>
  <c r="AA176" i="14"/>
  <c r="AA177" i="14"/>
  <c r="AA178" i="14"/>
  <c r="AA179" i="14"/>
  <c r="AA180" i="14"/>
  <c r="AA181" i="14"/>
  <c r="AA182" i="14"/>
  <c r="AA183" i="14"/>
  <c r="AA185" i="14"/>
  <c r="AA22" i="13"/>
  <c r="AA63" i="13"/>
  <c r="AA53" i="13"/>
  <c r="AA54" i="13"/>
  <c r="AA55" i="13"/>
  <c r="AA56" i="13"/>
  <c r="AA57" i="13"/>
  <c r="AA58" i="13"/>
  <c r="AA59" i="13"/>
  <c r="AA60" i="13"/>
  <c r="AA61" i="13"/>
  <c r="AA62" i="13"/>
  <c r="AA64" i="13"/>
  <c r="AA66" i="13"/>
  <c r="AA142" i="13"/>
  <c r="AA184" i="13"/>
  <c r="AA186" i="13"/>
  <c r="AA174" i="13"/>
  <c r="AA175" i="13"/>
  <c r="AA176" i="13"/>
  <c r="AA177" i="13"/>
  <c r="AA178" i="13"/>
  <c r="AA179" i="13"/>
  <c r="AA180" i="13"/>
  <c r="AA181" i="13"/>
  <c r="AA182" i="13"/>
  <c r="AA183" i="13"/>
  <c r="AA64" i="12"/>
  <c r="AA65" i="12"/>
  <c r="AA66" i="12"/>
  <c r="AA53" i="12"/>
  <c r="AA54" i="12"/>
  <c r="AA55" i="12"/>
  <c r="AA56" i="12"/>
  <c r="AA57" i="12"/>
  <c r="AA58" i="12"/>
  <c r="AA59" i="12"/>
  <c r="AA60" i="12"/>
  <c r="AA61" i="12"/>
  <c r="AA63" i="12"/>
  <c r="AA22" i="11"/>
  <c r="AA67" i="11" s="1"/>
  <c r="M15" i="9"/>
  <c r="L15" i="9"/>
  <c r="K15" i="9"/>
  <c r="AA187" i="14" l="1"/>
  <c r="AA65" i="14"/>
  <c r="AA67" i="14"/>
  <c r="AA65" i="13"/>
  <c r="AA67" i="13"/>
  <c r="AA67" i="12"/>
  <c r="AA62" i="12"/>
  <c r="AA185" i="13" l="1"/>
  <c r="AA187" i="13"/>
  <c r="N199" i="7" l="1"/>
  <c r="F199" i="7"/>
  <c r="N164" i="7"/>
  <c r="F164" i="7"/>
  <c r="N129" i="7"/>
  <c r="F129" i="7"/>
  <c r="N94" i="7"/>
  <c r="F94" i="7"/>
  <c r="P9" i="5" l="1"/>
  <c r="Q9" i="5"/>
  <c r="P9" i="4"/>
  <c r="Q9" i="4"/>
  <c r="L63" i="2" l="1"/>
  <c r="J41" i="15" l="1"/>
  <c r="J12" i="15"/>
  <c r="O9" i="5" l="1"/>
  <c r="O9" i="4"/>
  <c r="L20" i="2" l="1"/>
  <c r="Y173" i="14" l="1"/>
  <c r="Z173" i="14"/>
  <c r="Y174" i="14"/>
  <c r="Z174" i="14"/>
  <c r="Y175" i="14"/>
  <c r="Z175" i="14"/>
  <c r="Y176" i="14"/>
  <c r="Z176" i="14"/>
  <c r="Y177" i="14"/>
  <c r="Z177" i="14"/>
  <c r="Y178" i="14"/>
  <c r="Z178" i="14"/>
  <c r="Y179" i="14"/>
  <c r="Z179" i="14"/>
  <c r="Y180" i="14"/>
  <c r="Z180" i="14"/>
  <c r="Y181" i="14"/>
  <c r="Z181" i="14"/>
  <c r="Y182" i="14"/>
  <c r="Y183" i="14"/>
  <c r="Y184" i="14"/>
  <c r="Y185" i="14"/>
  <c r="Y186" i="14"/>
  <c r="Y187" i="14"/>
  <c r="X174" i="14"/>
  <c r="X175" i="14"/>
  <c r="X176" i="14"/>
  <c r="X177" i="14"/>
  <c r="X178" i="14"/>
  <c r="X179" i="14"/>
  <c r="X180" i="14"/>
  <c r="X181" i="14"/>
  <c r="X182" i="14"/>
  <c r="X183" i="14"/>
  <c r="X184" i="14"/>
  <c r="X185" i="14"/>
  <c r="X186" i="14"/>
  <c r="X187" i="14"/>
  <c r="X173" i="14"/>
  <c r="Z183" i="14"/>
  <c r="Y67" i="14"/>
  <c r="X67" i="14"/>
  <c r="Y66" i="14"/>
  <c r="X66" i="14"/>
  <c r="Y65" i="14"/>
  <c r="X65" i="14"/>
  <c r="Y64" i="14"/>
  <c r="X64" i="14"/>
  <c r="Y63" i="14"/>
  <c r="X63" i="14"/>
  <c r="Y62" i="14"/>
  <c r="X62" i="14"/>
  <c r="Z61" i="14"/>
  <c r="Y61" i="14"/>
  <c r="X61" i="14"/>
  <c r="Z60" i="14"/>
  <c r="Y60" i="14"/>
  <c r="X60" i="14"/>
  <c r="Z59" i="14"/>
  <c r="Y59" i="14"/>
  <c r="X59" i="14"/>
  <c r="Z58" i="14"/>
  <c r="Y58" i="14"/>
  <c r="X58" i="14"/>
  <c r="Z57" i="14"/>
  <c r="Y57" i="14"/>
  <c r="X57" i="14"/>
  <c r="Z56" i="14"/>
  <c r="Y56" i="14"/>
  <c r="X56" i="14"/>
  <c r="Z55" i="14"/>
  <c r="Y55" i="14"/>
  <c r="X55" i="14"/>
  <c r="Z54" i="14"/>
  <c r="Y54" i="14"/>
  <c r="X54" i="14"/>
  <c r="Z53" i="14"/>
  <c r="Y53" i="14"/>
  <c r="X53" i="14"/>
  <c r="Z140" i="14"/>
  <c r="Y140" i="14"/>
  <c r="X140" i="14"/>
  <c r="Y139" i="14"/>
  <c r="Y141" i="14" s="1"/>
  <c r="Z138" i="14"/>
  <c r="Z139" i="14" s="1"/>
  <c r="Y138" i="14"/>
  <c r="X138" i="14"/>
  <c r="X139" i="14" s="1"/>
  <c r="X141" i="14" s="1"/>
  <c r="Z137" i="14"/>
  <c r="Y137" i="14"/>
  <c r="X137" i="14"/>
  <c r="Z136" i="14"/>
  <c r="Z182" i="14" s="1"/>
  <c r="Y136" i="14"/>
  <c r="X136" i="14"/>
  <c r="Z21" i="14"/>
  <c r="Y21" i="14"/>
  <c r="X21" i="14"/>
  <c r="Z19" i="14"/>
  <c r="Z20" i="14" s="1"/>
  <c r="Z22" i="14" s="1"/>
  <c r="Y19" i="14"/>
  <c r="Y20" i="14" s="1"/>
  <c r="Y22" i="14" s="1"/>
  <c r="X19" i="14"/>
  <c r="X20" i="14" s="1"/>
  <c r="X22" i="14" s="1"/>
  <c r="Z18" i="14"/>
  <c r="Y18" i="14"/>
  <c r="X18" i="14"/>
  <c r="Z17" i="14"/>
  <c r="Y17" i="14"/>
  <c r="X17" i="14"/>
  <c r="Z66" i="14"/>
  <c r="Z62" i="14"/>
  <c r="Y173" i="13"/>
  <c r="Z173" i="13"/>
  <c r="Y174" i="13"/>
  <c r="Z174" i="13"/>
  <c r="Y175" i="13"/>
  <c r="Z175" i="13"/>
  <c r="Y176" i="13"/>
  <c r="Z176" i="13"/>
  <c r="Y177" i="13"/>
  <c r="Z177" i="13"/>
  <c r="Y178" i="13"/>
  <c r="Z178" i="13"/>
  <c r="Y179" i="13"/>
  <c r="Z179" i="13"/>
  <c r="Y180" i="13"/>
  <c r="Z180" i="13"/>
  <c r="Y181" i="13"/>
  <c r="Z181" i="13"/>
  <c r="Y182" i="13"/>
  <c r="Y183" i="13"/>
  <c r="Y184" i="13"/>
  <c r="Y185" i="13"/>
  <c r="Y186" i="13"/>
  <c r="Y187" i="13"/>
  <c r="X187" i="13"/>
  <c r="X186" i="13"/>
  <c r="X185" i="13"/>
  <c r="X184" i="13"/>
  <c r="X183" i="13"/>
  <c r="X182" i="13"/>
  <c r="X181" i="13"/>
  <c r="X180" i="13"/>
  <c r="X179" i="13"/>
  <c r="X178" i="13"/>
  <c r="X177" i="13"/>
  <c r="X176" i="13"/>
  <c r="X175" i="13"/>
  <c r="X174" i="13"/>
  <c r="X173" i="13"/>
  <c r="Y137" i="13"/>
  <c r="Z137" i="13"/>
  <c r="Y138" i="13"/>
  <c r="Z138" i="13"/>
  <c r="Y139" i="13"/>
  <c r="Z139" i="13"/>
  <c r="Y140" i="13"/>
  <c r="Z140" i="13"/>
  <c r="Z142" i="13" s="1"/>
  <c r="Y141" i="13"/>
  <c r="Z141" i="13"/>
  <c r="Y142" i="13"/>
  <c r="X141" i="13"/>
  <c r="X139" i="13"/>
  <c r="X140" i="13" s="1"/>
  <c r="X142" i="13" s="1"/>
  <c r="X138" i="13"/>
  <c r="X137" i="13"/>
  <c r="Y53" i="13"/>
  <c r="Z53" i="13"/>
  <c r="Y54" i="13"/>
  <c r="Z54" i="13"/>
  <c r="Y55" i="13"/>
  <c r="Z55" i="13"/>
  <c r="Y56" i="13"/>
  <c r="Z56" i="13"/>
  <c r="Y57" i="13"/>
  <c r="Z57" i="13"/>
  <c r="Y58" i="13"/>
  <c r="Z58" i="13"/>
  <c r="Y59" i="13"/>
  <c r="Z59" i="13"/>
  <c r="Y60" i="13"/>
  <c r="Z60" i="13"/>
  <c r="Y61" i="13"/>
  <c r="Z61" i="13"/>
  <c r="Y62" i="13"/>
  <c r="Y63" i="13"/>
  <c r="Z63" i="13"/>
  <c r="Y64" i="13"/>
  <c r="Y65" i="13"/>
  <c r="Y66" i="13"/>
  <c r="Y67" i="13"/>
  <c r="X54" i="13"/>
  <c r="X55" i="13"/>
  <c r="X56" i="13"/>
  <c r="X57" i="13"/>
  <c r="X58" i="13"/>
  <c r="X59" i="13"/>
  <c r="X60" i="13"/>
  <c r="X61" i="13"/>
  <c r="X62" i="13"/>
  <c r="X63" i="13"/>
  <c r="X64" i="13"/>
  <c r="X65" i="13"/>
  <c r="X66" i="13"/>
  <c r="X67" i="13"/>
  <c r="X53" i="13"/>
  <c r="Y17" i="13"/>
  <c r="Z17" i="13"/>
  <c r="Y18" i="13"/>
  <c r="Z18" i="13"/>
  <c r="Y19" i="13"/>
  <c r="Z19" i="13"/>
  <c r="Y20" i="13"/>
  <c r="Y22" i="13" s="1"/>
  <c r="Z20" i="13"/>
  <c r="Z22" i="13" s="1"/>
  <c r="Y21" i="13"/>
  <c r="Z21" i="13"/>
  <c r="X21" i="13"/>
  <c r="X19" i="13"/>
  <c r="X20" i="13" s="1"/>
  <c r="X22" i="13" s="1"/>
  <c r="X18" i="13"/>
  <c r="X17" i="13"/>
  <c r="Z162" i="13"/>
  <c r="Y162" i="13"/>
  <c r="Z160" i="13"/>
  <c r="Z161" i="13" s="1"/>
  <c r="Y160" i="13"/>
  <c r="Y161" i="13" s="1"/>
  <c r="Y163" i="13" s="1"/>
  <c r="Z159" i="13"/>
  <c r="Y159" i="13"/>
  <c r="Z158" i="13"/>
  <c r="Z182" i="13" s="1"/>
  <c r="Y158" i="13"/>
  <c r="X162" i="13"/>
  <c r="X161" i="13"/>
  <c r="X163" i="13" s="1"/>
  <c r="X160" i="13"/>
  <c r="X159" i="13"/>
  <c r="X158" i="13"/>
  <c r="X42" i="13"/>
  <c r="X40" i="13"/>
  <c r="X41" i="13" s="1"/>
  <c r="X43" i="13" s="1"/>
  <c r="X39" i="13"/>
  <c r="X38" i="13"/>
  <c r="Y43" i="13"/>
  <c r="Z42" i="13"/>
  <c r="Y42" i="13"/>
  <c r="Y41" i="13"/>
  <c r="Z40" i="13"/>
  <c r="Z41" i="13" s="1"/>
  <c r="Z43" i="13" s="1"/>
  <c r="Y40" i="13"/>
  <c r="Z39" i="13"/>
  <c r="Y39" i="13"/>
  <c r="Z38" i="13"/>
  <c r="Y38" i="13"/>
  <c r="Y67" i="12"/>
  <c r="X67" i="12"/>
  <c r="Z66" i="12"/>
  <c r="Y66" i="12"/>
  <c r="X66" i="12"/>
  <c r="Y65" i="12"/>
  <c r="X65" i="12"/>
  <c r="Y64" i="12"/>
  <c r="X64" i="12"/>
  <c r="Y63" i="12"/>
  <c r="X63" i="12"/>
  <c r="Y62" i="12"/>
  <c r="X62" i="12"/>
  <c r="Z61" i="12"/>
  <c r="Y61" i="12"/>
  <c r="X61" i="12"/>
  <c r="Z60" i="12"/>
  <c r="Y60" i="12"/>
  <c r="X60" i="12"/>
  <c r="Z59" i="12"/>
  <c r="Y59" i="12"/>
  <c r="X59" i="12"/>
  <c r="Z58" i="12"/>
  <c r="Y58" i="12"/>
  <c r="X58" i="12"/>
  <c r="Z57" i="12"/>
  <c r="Y57" i="12"/>
  <c r="X57" i="12"/>
  <c r="Z56" i="12"/>
  <c r="Y56" i="12"/>
  <c r="X56" i="12"/>
  <c r="Z55" i="12"/>
  <c r="Y55" i="12"/>
  <c r="X55" i="12"/>
  <c r="Z54" i="12"/>
  <c r="Y54" i="12"/>
  <c r="X54" i="12"/>
  <c r="Z53" i="12"/>
  <c r="Y53" i="12"/>
  <c r="X53" i="12"/>
  <c r="Y42" i="12"/>
  <c r="Y38" i="12"/>
  <c r="Z38" i="12"/>
  <c r="Y39" i="12"/>
  <c r="Y40" i="12" s="1"/>
  <c r="Z39" i="12"/>
  <c r="Z40" i="12" s="1"/>
  <c r="Y41" i="12"/>
  <c r="Z41" i="12"/>
  <c r="Z42" i="12"/>
  <c r="X42" i="12"/>
  <c r="X41" i="12"/>
  <c r="X40" i="12"/>
  <c r="X39" i="12"/>
  <c r="X38" i="12"/>
  <c r="X21" i="12"/>
  <c r="Y17" i="12"/>
  <c r="Z17" i="12"/>
  <c r="Z62" i="12" s="1"/>
  <c r="Y18" i="12"/>
  <c r="Z18" i="12"/>
  <c r="Y19" i="12"/>
  <c r="Y20" i="12"/>
  <c r="Z20" i="12"/>
  <c r="Z65" i="12" s="1"/>
  <c r="Y21" i="12"/>
  <c r="Z21" i="12"/>
  <c r="X20" i="12"/>
  <c r="X19" i="12"/>
  <c r="X18" i="12"/>
  <c r="X17" i="12"/>
  <c r="Z185" i="14" l="1"/>
  <c r="Z186" i="14"/>
  <c r="Z63" i="14"/>
  <c r="Z67" i="14"/>
  <c r="Z64" i="14"/>
  <c r="Z65" i="14"/>
  <c r="Z187" i="14"/>
  <c r="Z184" i="14"/>
  <c r="Z183" i="13"/>
  <c r="Z186" i="13"/>
  <c r="Z163" i="13"/>
  <c r="Z187" i="13" s="1"/>
  <c r="Z185" i="13"/>
  <c r="Z184" i="13"/>
  <c r="Z64" i="13"/>
  <c r="Z62" i="13"/>
  <c r="Z66" i="13"/>
  <c r="Z67" i="13"/>
  <c r="Z65" i="13"/>
  <c r="Z63" i="12"/>
  <c r="Z19" i="12"/>
  <c r="Z64" i="12" s="1"/>
  <c r="Z67" i="12"/>
  <c r="Z141" i="14"/>
  <c r="X67" i="11"/>
  <c r="X66" i="11"/>
  <c r="X65" i="11"/>
  <c r="X64" i="11"/>
  <c r="X63" i="11"/>
  <c r="X62" i="11"/>
  <c r="X61" i="11"/>
  <c r="X60" i="11"/>
  <c r="X59" i="11"/>
  <c r="X58" i="11"/>
  <c r="X57" i="11"/>
  <c r="X56" i="11"/>
  <c r="X55" i="11"/>
  <c r="X54" i="11"/>
  <c r="X53" i="11"/>
  <c r="Y62" i="11"/>
  <c r="Y63" i="11"/>
  <c r="Y64" i="11"/>
  <c r="Y65" i="11"/>
  <c r="Y66" i="11"/>
  <c r="Y67" i="11"/>
  <c r="Y38" i="11"/>
  <c r="Z38" i="11"/>
  <c r="Y39" i="11"/>
  <c r="Z39" i="11"/>
  <c r="Y40" i="11"/>
  <c r="Z40" i="11"/>
  <c r="Y41" i="11"/>
  <c r="Z41" i="11"/>
  <c r="Z43" i="11" s="1"/>
  <c r="Y42" i="11"/>
  <c r="Z42" i="11"/>
  <c r="Y43" i="11"/>
  <c r="X43" i="11"/>
  <c r="X42" i="11"/>
  <c r="X41" i="11"/>
  <c r="Y22" i="11"/>
  <c r="Z21" i="11"/>
  <c r="Z66" i="11" s="1"/>
  <c r="X22" i="11"/>
  <c r="X21" i="11"/>
  <c r="X20" i="11"/>
  <c r="Y21" i="11"/>
  <c r="Z65" i="11"/>
  <c r="Y20" i="11"/>
  <c r="X38" i="11"/>
  <c r="X40" i="11"/>
  <c r="X39" i="11"/>
  <c r="X19" i="11"/>
  <c r="X18" i="11"/>
  <c r="X17" i="11"/>
  <c r="Z64" i="11"/>
  <c r="Z63" i="11"/>
  <c r="Z62" i="11"/>
  <c r="Y19" i="11"/>
  <c r="Y18" i="11"/>
  <c r="Y17" i="11"/>
  <c r="Y54" i="11"/>
  <c r="Z54" i="11"/>
  <c r="Y55" i="11"/>
  <c r="Z55" i="11"/>
  <c r="Y56" i="11"/>
  <c r="Z56" i="11"/>
  <c r="Y57" i="11"/>
  <c r="Z57" i="11"/>
  <c r="Y58" i="11"/>
  <c r="Z58" i="11"/>
  <c r="Y59" i="11"/>
  <c r="Z59" i="11"/>
  <c r="Y60" i="11"/>
  <c r="Z60" i="11"/>
  <c r="Y61" i="11"/>
  <c r="Z61" i="11"/>
  <c r="Z53" i="11"/>
  <c r="Y53" i="11"/>
  <c r="Z22" i="11" l="1"/>
  <c r="Z67" i="11" s="1"/>
  <c r="G8" i="8"/>
  <c r="C8" i="16" l="1"/>
  <c r="C31" i="5"/>
  <c r="D30" i="5"/>
  <c r="D28" i="5"/>
  <c r="D27" i="5"/>
  <c r="N9" i="5"/>
  <c r="M9" i="5"/>
  <c r="N9" i="4"/>
  <c r="M9" i="4"/>
  <c r="G94" i="3"/>
  <c r="D94" i="3"/>
  <c r="J93" i="3"/>
  <c r="J92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7" i="3"/>
  <c r="J66" i="3"/>
  <c r="J65" i="3"/>
  <c r="J63" i="3"/>
  <c r="J62" i="3"/>
  <c r="J61" i="3"/>
  <c r="J60" i="3"/>
  <c r="J59" i="3"/>
  <c r="J58" i="3"/>
  <c r="J57" i="3"/>
  <c r="J56" i="3"/>
  <c r="J55" i="3"/>
  <c r="J54" i="3"/>
  <c r="J53" i="3"/>
  <c r="J52" i="3"/>
  <c r="G11" i="3"/>
  <c r="F11" i="3"/>
  <c r="H10" i="3"/>
  <c r="H9" i="3"/>
  <c r="H8" i="3"/>
  <c r="H7" i="3"/>
  <c r="J99" i="2"/>
  <c r="J98" i="2"/>
  <c r="J97" i="2"/>
  <c r="J96" i="2"/>
  <c r="J95" i="2"/>
  <c r="J94" i="2"/>
  <c r="H11" i="3" l="1"/>
  <c r="D31" i="5"/>
  <c r="J94" i="3"/>
</calcChain>
</file>

<file path=xl/sharedStrings.xml><?xml version="1.0" encoding="utf-8"?>
<sst xmlns="http://schemas.openxmlformats.org/spreadsheetml/2006/main" count="1516" uniqueCount="266">
  <si>
    <t>PORCÍ</t>
  </si>
  <si>
    <t>ESTADÍSTIQUES BÀSIQUES</t>
  </si>
  <si>
    <t>CENS RAMADER</t>
  </si>
  <si>
    <t xml:space="preserve">Demarcacions </t>
  </si>
  <si>
    <t>Tipología</t>
  </si>
  <si>
    <t>Representativitat del sector català respecte al conjunt d'Espanya.</t>
  </si>
  <si>
    <t>ESTRUCTURA EXPLOTACIONS</t>
  </si>
  <si>
    <t>Demarcacions</t>
  </si>
  <si>
    <t>Comarca</t>
  </si>
  <si>
    <t>Històric</t>
  </si>
  <si>
    <t>Percentatge d'ocupació</t>
  </si>
  <si>
    <t>Mapes de distribució. Explotacions de porcí als municipis de Catalunya i la seva capacitat.</t>
  </si>
  <si>
    <t>ESCORXADORS</t>
  </si>
  <si>
    <t>Demarcacions i evolució a Catalunya</t>
  </si>
  <si>
    <t>Representativitat del sector català respecte al conjunt d'Espanya</t>
  </si>
  <si>
    <t>Destí de carn. Demarcacions  i evolució a Catalunya.</t>
  </si>
  <si>
    <t>CONSUM</t>
  </si>
  <si>
    <t>Històric de carn de porcí a Catalunya</t>
  </si>
  <si>
    <t>Carn de porcí a les llars de Catalunya</t>
  </si>
  <si>
    <t>Derivats de porcí a les llars de Catalunya</t>
  </si>
  <si>
    <t>Carn de porcí respecte al total de carn</t>
  </si>
  <si>
    <t>Percentatge de carn de porcí respecte al total de carn</t>
  </si>
  <si>
    <t>Representativitat del consum de porcí a Catalunya respecte a Espanya.</t>
  </si>
  <si>
    <t>COMERÇ EXTERIOR</t>
  </si>
  <si>
    <t>Importacions, exportacions, saldo i taxa de cobertura a Catalunya</t>
  </si>
  <si>
    <t>Tones</t>
  </si>
  <si>
    <t>Milers d’euros</t>
  </si>
  <si>
    <t>Comparatiu respecte Espanya</t>
  </si>
  <si>
    <t>Milers d’euros.</t>
  </si>
  <si>
    <t>INDÚSTRIA FABRICACIÓ DE PINSOS</t>
  </si>
  <si>
    <t>Producció de pinsos compostos</t>
  </si>
  <si>
    <t xml:space="preserve">Producció de premescles </t>
  </si>
  <si>
    <t>INFORMACIÓ ECONÒMICA</t>
  </si>
  <si>
    <t>Preus en llotges i mercats</t>
  </si>
  <si>
    <t>Preus percebuts pel pagès</t>
  </si>
  <si>
    <t>Índex de preus percebuts agraris de la carn de porcí.</t>
  </si>
  <si>
    <t>Xarxa Comptable Agrària de Catalunya (XCAC)</t>
  </si>
  <si>
    <t>QUALITAT</t>
  </si>
  <si>
    <t>Marca Q: Carn de porc</t>
  </si>
  <si>
    <t>Indicació Geogràfica Protegida:  Llonganissa de Vic</t>
  </si>
  <si>
    <t>Especialitat Tradicional Garantida: Pernil serrà.</t>
  </si>
  <si>
    <r>
      <rPr>
        <b/>
        <sz val="11"/>
        <color rgb="FFFFFFFF"/>
        <rFont val="Arial"/>
        <family val="2"/>
        <charset val="1"/>
      </rPr>
      <t>Secretaria General -</t>
    </r>
    <r>
      <rPr>
        <b/>
        <sz val="11"/>
        <color rgb="FFF7941F"/>
        <rFont val="Arial"/>
        <family val="2"/>
        <charset val="1"/>
      </rPr>
      <t xml:space="preserve"> Gabinet Tècnic - Servei d'Estadística i Preus Agroalimentaris</t>
    </r>
  </si>
  <si>
    <t>CENS TOTAL DE BESTIAR PORCÍ A CATALUNYA PER DEMARCACIONS</t>
  </si>
  <si>
    <t>DEMARCACIONS</t>
  </si>
  <si>
    <t>NOMBRE DE CAPS</t>
  </si>
  <si>
    <t>BARCELONA</t>
  </si>
  <si>
    <t>GIRONA</t>
  </si>
  <si>
    <t>LLEIDA</t>
  </si>
  <si>
    <t>TARRAGONA</t>
  </si>
  <si>
    <t>CATALUNYA</t>
  </si>
  <si>
    <t>http://agricultura.gencat.cat/ca/departament/estadistiques/ramaderia/nombre-efectius/porci/</t>
  </si>
  <si>
    <t>CENS DE BESTIAR PORCÍ A CATALUNYA PER TIPOLOGÍA</t>
  </si>
  <si>
    <t>CENS PORCÍ</t>
  </si>
  <si>
    <t>Garrins (&lt;20 kg)</t>
  </si>
  <si>
    <t>Porcs 20-49 kg</t>
  </si>
  <si>
    <t>Porcs &gt;50 kg</t>
  </si>
  <si>
    <t>Truges reproductores</t>
  </si>
  <si>
    <t>Mascles</t>
  </si>
  <si>
    <t>1997-2004: Truges reproductores tenen dades de Mascles. A partir del 2005 es diferecien les truges reproductores dels mascles.</t>
  </si>
  <si>
    <t>1997-2004: Porcs 20-49kg = Porcs 20-49 kg i Porcs &gt;50Kg. A partir de l'any 2005 es diferencia.</t>
  </si>
  <si>
    <t xml:space="preserve">CENS DE BESTIAR PORCÍ COMPARATIVA DE CATALUNYA RESPECTE A ESPANYA </t>
  </si>
  <si>
    <t>Catalunya</t>
  </si>
  <si>
    <t>Espanya</t>
  </si>
  <si>
    <t>% Catalunya</t>
  </si>
  <si>
    <t>Nre. Caps</t>
  </si>
  <si>
    <t>Total</t>
  </si>
  <si>
    <t>http://agricultura.gencat.cat/ca/departament/estadistiques/ramaderia/nombre-efectius/</t>
  </si>
  <si>
    <t>https://www.mapa.gob.es/es/estadistica/temas/estadisticas-agrarias/ganaderia/encuestas-ganaderas/default.aspx</t>
  </si>
  <si>
    <t>Nre. Explotacions</t>
  </si>
  <si>
    <t>Places</t>
  </si>
  <si>
    <t>Capacitat Mitja</t>
  </si>
  <si>
    <t>http://agricultura.gencat.cat/ca/departament/estadistiques/ramaderia/nombre-explotacions-capacitat/</t>
  </si>
  <si>
    <t>Places de bestiar</t>
  </si>
  <si>
    <t>Capacitat mitja</t>
  </si>
  <si>
    <t>Alt Camp</t>
  </si>
  <si>
    <t>Alt Empordà</t>
  </si>
  <si>
    <t>Alt Penedès</t>
  </si>
  <si>
    <t>Alt Urgell</t>
  </si>
  <si>
    <t>Alta Ribagorça</t>
  </si>
  <si>
    <t>Anoia</t>
  </si>
  <si>
    <t>Bages</t>
  </si>
  <si>
    <t>Baix Camp</t>
  </si>
  <si>
    <t>Baix Ebre</t>
  </si>
  <si>
    <t>Baix Empordà</t>
  </si>
  <si>
    <t>Baix Llobregat</t>
  </si>
  <si>
    <t>Baix Penedès</t>
  </si>
  <si>
    <t>Barcelonès</t>
  </si>
  <si>
    <t>Berguedà</t>
  </si>
  <si>
    <t>Cerdanya</t>
  </si>
  <si>
    <t>Conca de Barberà</t>
  </si>
  <si>
    <t>Garraf</t>
  </si>
  <si>
    <t>Garrigues</t>
  </si>
  <si>
    <t>Garrotxa</t>
  </si>
  <si>
    <t>Gironès</t>
  </si>
  <si>
    <t>La Selva</t>
  </si>
  <si>
    <t>Maresme</t>
  </si>
  <si>
    <t>Moianès</t>
  </si>
  <si>
    <t>Montsià</t>
  </si>
  <si>
    <t>Noguera</t>
  </si>
  <si>
    <t>Osona</t>
  </si>
  <si>
    <t>Pallars Jussà</t>
  </si>
  <si>
    <t>Pallars Sobirà</t>
  </si>
  <si>
    <t>Pla de l'Estany</t>
  </si>
  <si>
    <t>Pla d'Urgell</t>
  </si>
  <si>
    <t>Priorat</t>
  </si>
  <si>
    <t>Ribera d'Ebre</t>
  </si>
  <si>
    <t>Ripollès</t>
  </si>
  <si>
    <t>Segarra</t>
  </si>
  <si>
    <t>Segrià</t>
  </si>
  <si>
    <t>Solsonès</t>
  </si>
  <si>
    <t>Tarragonès</t>
  </si>
  <si>
    <t>Terra Alta</t>
  </si>
  <si>
    <t>Urgell</t>
  </si>
  <si>
    <t>Vall d'Aran</t>
  </si>
  <si>
    <t>Vallès Occidental</t>
  </si>
  <si>
    <t>Vallès Oriental</t>
  </si>
  <si>
    <t>HISTÒRIC D'ESTRUCTURA D'EXPLOTACIONS DE PORCÍ A CATALUNYA</t>
  </si>
  <si>
    <t>Nombre d'explotacions</t>
  </si>
  <si>
    <t>http://agricultura.gencat.cat/ca/departament/estadistiques/ramaderia/nombre-explotacions-capacitat/serie-historica/</t>
  </si>
  <si>
    <t>CAPACITAT</t>
  </si>
  <si>
    <t>CENS</t>
  </si>
  <si>
    <t>% D'OCUPACIÓ</t>
  </si>
  <si>
    <t>Cens</t>
  </si>
  <si>
    <t>Capacitat</t>
  </si>
  <si>
    <t>% Ocupació</t>
  </si>
  <si>
    <t>MAPA DE DISTRIBUCIÓ: CAPACITAT DE PORCÍ ALS MUNICIPIS DE CATALUNYA</t>
  </si>
  <si>
    <t>http://agricultura.gencat.cat/ca/departament/estadistiques/ramaderia/mapes-nombre-explotacions-capacitat/</t>
  </si>
  <si>
    <t>MAPA DE DISTRIBUCIÓ: EXPLOTACIONS DE PORCÍ ALS MUNICIPIS DE CATALUNYA</t>
  </si>
  <si>
    <t>EVOLUCIÓ DELS ANIMALS SACRIFICATS I PES MIG DE LA CANAL PORCINA A CATALUNYA</t>
  </si>
  <si>
    <t>Animals sacrificats (unitats)</t>
  </si>
  <si>
    <t>Pes canal mig (kg)</t>
  </si>
  <si>
    <t>Pes canal total (t)</t>
  </si>
  <si>
    <t>http://agricultura.gencat.cat/ca/departament/estadistiques/ramaderia/enquesta-sacrifici-escorxadors/</t>
  </si>
  <si>
    <t>ANIMALS SACRIFICATS (unitats)</t>
  </si>
  <si>
    <t>PES CANAL MIG (kg)</t>
  </si>
  <si>
    <t>PES CANAL TOTAL (t)</t>
  </si>
  <si>
    <t>ANY</t>
  </si>
  <si>
    <t>Garrins</t>
  </si>
  <si>
    <t>Engreix</t>
  </si>
  <si>
    <t>Reproductors de rebuig</t>
  </si>
  <si>
    <t xml:space="preserve">7114    </t>
  </si>
  <si>
    <t xml:space="preserve">Catalunya </t>
  </si>
  <si>
    <t>% Cat sobre Esp. Animals sacrificats</t>
  </si>
  <si>
    <t>Font: Ministerio de Agricultura, Pesca y Alimentación</t>
  </si>
  <si>
    <t>https://www.mapa.gob.es/es/estadistica/temas/estadisticas-agrarias/ganaderia/encuestas-sacrificio-ganado/</t>
  </si>
  <si>
    <t>EVOLUCIÓ DEL DESTÍ DE CARN DE PORCÍ SACRIFICAT A CATALUNYA</t>
  </si>
  <si>
    <t>Destí per consum directe (t)</t>
  </si>
  <si>
    <t>Destí industrial (t)</t>
  </si>
  <si>
    <t>Consum total (t)</t>
  </si>
  <si>
    <r>
      <rPr>
        <vertAlign val="superscript"/>
        <sz val="9"/>
        <rFont val="Arial"/>
        <family val="2"/>
        <charset val="1"/>
      </rPr>
      <t xml:space="preserve">(1) </t>
    </r>
    <r>
      <rPr>
        <sz val="9"/>
        <rFont val="Arial"/>
        <family val="2"/>
        <charset val="1"/>
      </rPr>
      <t xml:space="preserve">Any 1997 a 2008:    · 'Garrins' no distingeix el tipus de consum. Tot està inclòs al 'Consum directe'. </t>
    </r>
  </si>
  <si>
    <t xml:space="preserve">                                     · 'Garrins' no distingeix entre 'Repoductors de rebuig' i 'Engreix'. Tot està inclòs a 'Engreix'. </t>
  </si>
  <si>
    <t>EVOLUCIÓ DEL DESTÍ DE CARN DE PORCÍ SACRIFICAT A BARCELONA</t>
  </si>
  <si>
    <t xml:space="preserve">Destí per consum directe (t) </t>
  </si>
  <si>
    <t xml:space="preserve">Destí industrial (t) </t>
  </si>
  <si>
    <t xml:space="preserve">Destí industrial   (t) </t>
  </si>
  <si>
    <t>EVOLUCIÓ DEL DESTÍ DE CARN DE PORCÍ SACRIFICAT A GIRONA</t>
  </si>
  <si>
    <t xml:space="preserve">Destí   industrial (t) </t>
  </si>
  <si>
    <t>EVOLUCIÓ DEL DESTÍ DE CARN DE PORCÍ SACRIFICAT A LLEIDA</t>
  </si>
  <si>
    <t xml:space="preserve">Destí    industrial (t) </t>
  </si>
  <si>
    <t>EVOLUCIÓ DEL DESTÍ DE CARN DE PORCÍ SACRIFICAT A TARRAGONA</t>
  </si>
  <si>
    <t>CONSUM DE CARN DE PORCÍ A LES LLARS DE CATALUNYA</t>
  </si>
  <si>
    <t>Volum (milers de kg)</t>
  </si>
  <si>
    <t>Valor (milers d'€)</t>
  </si>
  <si>
    <t>Preu mig (€/kg)</t>
  </si>
  <si>
    <t>Consum per càpita (kg)</t>
  </si>
  <si>
    <t>Despesa per càpita (€)</t>
  </si>
  <si>
    <t>Volum total carn (milers de kg)</t>
  </si>
  <si>
    <t>http://agricultura.gencat.cat/ca/departament/estadistiques/alimentacio/consum-alimentari/</t>
  </si>
  <si>
    <t>CONSUM DE DERIVATS DEL PORCÍ A LES LLARS DE CATALUNYA</t>
  </si>
  <si>
    <t>PRODUCTE</t>
  </si>
  <si>
    <t>Volum             (milers de kg)</t>
  </si>
  <si>
    <t>Valor              (milers d'€)</t>
  </si>
  <si>
    <t>Preu mig         (kg)</t>
  </si>
  <si>
    <t>PERNIL CURAT</t>
  </si>
  <si>
    <t>OSSOS PERNIL SALAT</t>
  </si>
  <si>
    <t>LLOM EMBOTIT</t>
  </si>
  <si>
    <t>ALTRES SALADURES</t>
  </si>
  <si>
    <t>CANSALADA I MANTEGA</t>
  </si>
  <si>
    <t>XORIÇOS</t>
  </si>
  <si>
    <t>LLONGANISSA / SALAMI</t>
  </si>
  <si>
    <t>FUET / LLONGANISSES</t>
  </si>
  <si>
    <t>ALTRES PRODUCTES CURATS</t>
  </si>
  <si>
    <t>SALSITXES CUITES</t>
  </si>
  <si>
    <t>PERNIL CUIT</t>
  </si>
  <si>
    <t>VIANDA FREDA</t>
  </si>
  <si>
    <t>FOIE-GRAS I PATÉS</t>
  </si>
  <si>
    <t>CARN D'OLLA I ALTRES</t>
  </si>
  <si>
    <t xml:space="preserve">TOTAL CARN TRANSFORMADA </t>
  </si>
  <si>
    <t>TOTAL CARN FRESCA</t>
  </si>
  <si>
    <t>CONSUM DE CARN DEL PORCÍ  RESPECTE AL TOTAL DE CARN CONSUMIDA</t>
  </si>
  <si>
    <t>Preu mig      (kg)</t>
  </si>
  <si>
    <t>Consum per càpita (€)</t>
  </si>
  <si>
    <t>CARN PORCÍ</t>
  </si>
  <si>
    <t>TOTAL CARNS</t>
  </si>
  <si>
    <t>CONSUM CARN DE PORCÍ RESPECTE AL TOTAL DE CARN</t>
  </si>
  <si>
    <t xml:space="preserve">% Volum            </t>
  </si>
  <si>
    <t xml:space="preserve">% Valor              </t>
  </si>
  <si>
    <t xml:space="preserve">% Preu   mitjà      </t>
  </si>
  <si>
    <t>% Consum per càpita</t>
  </si>
  <si>
    <t xml:space="preserve">% Despesa percàpita </t>
  </si>
  <si>
    <t>COMERÇ EXTERIOR  (Dades en tones)</t>
  </si>
  <si>
    <t xml:space="preserve">IMPORTACIONS </t>
  </si>
  <si>
    <t>PERNIL, TROSSOS AMB OS DE PORCÍ, FRESC/REFRIG.(1)</t>
  </si>
  <si>
    <t>PERNIL, TROSSOS SENSE OS DE PORCÍ, FRESC/REFRIG.(1)</t>
  </si>
  <si>
    <t>PERNIL, PALETES, SENSE DESOSSAR, CONG. PORCÍ (2)</t>
  </si>
  <si>
    <t>PERNIL, PALETES, DESOSSAT, CONG. DE PORCÍ (2)</t>
  </si>
  <si>
    <t>CANALS O MITGES CANALS DE PORCÍ, FRESC/REFRIG. (3)</t>
  </si>
  <si>
    <t>EN CANALS O MITGES CANAL., PORCÍ, CONGELAT (3)</t>
  </si>
  <si>
    <t>PORC, ANIMALS  REPRODUCTORS  (4)</t>
  </si>
  <si>
    <t>ANIMALS VIUS &lt; 50 KG  (GARRINS)  (4)</t>
  </si>
  <si>
    <t>ANIMALS VIUS &gt; 50 KG (PORC GRAS)  (4)</t>
  </si>
  <si>
    <t>TOTAL PERNIL  TROSSOS AMB/SENSE OS DE PORCÍ, FRESC/REFR.(1)</t>
  </si>
  <si>
    <t>TOTAL PERNIL, PALETES, SENSE DESOSSAR O DESSOSAT CONG DE PORCÍ (2)</t>
  </si>
  <si>
    <t>TOTAL PERNIL (1)+(2)</t>
  </si>
  <si>
    <t>TOTAL CARN DE PORCÍ  (1)+(2)+(3)</t>
  </si>
  <si>
    <t>TOTAL ANIMALS VIUS  (4)</t>
  </si>
  <si>
    <t>TOTAL SECTOR PORCÍ (1)+(2)+(3)+(4)</t>
  </si>
  <si>
    <t>(P) Dades provisionals</t>
  </si>
  <si>
    <t>Font: Elaboració pròpia a partir del DataComex – Ministerio de Industria, Comercio y Turismo: http://datacomex.comercio.es/principal_comex_es.aspx</t>
  </si>
  <si>
    <t>EXPORTACIONS</t>
  </si>
  <si>
    <t>TAXA DE COBERTURA</t>
  </si>
  <si>
    <t>%</t>
  </si>
  <si>
    <t>Milers d'euros</t>
  </si>
  <si>
    <t>REPRESENTATIVITAT DE LES IMPORTACIONS CATALANES EN RELACIÓ AL CONJUNT D'ESPANYA</t>
  </si>
  <si>
    <t>ESPANYA</t>
  </si>
  <si>
    <t>Percentatge de Catalunya respecte Espanya</t>
  </si>
  <si>
    <t>REPRESENTATIVITAT DE LES EXPORTACIONS CATALANES EN RELACIÓ AL CONJUNT D'ESPANYA</t>
  </si>
  <si>
    <t>COMERÇ EXTERIOR  (Dades en Milers Euros)</t>
  </si>
  <si>
    <t>Milers euros</t>
  </si>
  <si>
    <t>M</t>
  </si>
  <si>
    <t xml:space="preserve">     INDUSTRIA FABRICACIÓ PINSOS</t>
  </si>
  <si>
    <t>PINSOS COMPOSTOS PER A PORCÍ PRODUÏTS A CATALUNYA</t>
  </si>
  <si>
    <t>PRODUCCIÓ PINSO (t)</t>
  </si>
  <si>
    <t>Altres</t>
  </si>
  <si>
    <t>http://agricultura.gencat.cat/ca/ambits/ramaderia/dar_alimentacio_animal/enquesta-produccio/</t>
  </si>
  <si>
    <t>PREMESCLES PER A PORCÍ PRODUÏDES A CATALUNYA</t>
  </si>
  <si>
    <t>PREMESCLES PRODUÏDES (t)</t>
  </si>
  <si>
    <t xml:space="preserve">    INFORMACIÓ ECONÒMICA</t>
  </si>
  <si>
    <t>Preus</t>
  </si>
  <si>
    <t xml:space="preserve">Preus en llotges i mercats </t>
  </si>
  <si>
    <t>VISUALITZAR DADES</t>
  </si>
  <si>
    <t>Preus percebuts pel pagès (per producte)</t>
  </si>
  <si>
    <t>Índex de preus percebuts agraris de la carn de porcí</t>
  </si>
  <si>
    <t>MARCA DE QUALITAT</t>
  </si>
  <si>
    <t>CARN DE PORC</t>
  </si>
  <si>
    <t>Link:</t>
  </si>
  <si>
    <t>VISUALITZAR</t>
  </si>
  <si>
    <t>INDICACIÓ GEOGRÀFICA PROTEGIDA</t>
  </si>
  <si>
    <t>LLONGANISSA DE VIC</t>
  </si>
  <si>
    <t>ESPECIALITATS TRADICIONALS GARANTIDES</t>
  </si>
  <si>
    <t>PERNIL SERRÀ</t>
  </si>
  <si>
    <t>Pes canal mig (kg/canal)</t>
  </si>
  <si>
    <t>*</t>
  </si>
  <si>
    <t>(P) Dades provisionals. * Dades no disponibles</t>
  </si>
  <si>
    <t>ESTRUCTURA D'EXPLOTACIONS DE PORCÍ PER DEMARCACIONS 2023</t>
  </si>
  <si>
    <t>ANY 2023</t>
  </si>
  <si>
    <t>2023 (P)</t>
  </si>
  <si>
    <t>-</t>
  </si>
  <si>
    <t>Les dades del destí de les reproductores de rebuig les tenim a partir del 2009, no existint aquesta distinció abans.</t>
  </si>
  <si>
    <t>REPRESENTATIVITAT DEL SECTOR PORCÍ CATALÀ EN RELACIÓ AL CONJUNT D'ESPANYA 2023</t>
  </si>
  <si>
    <t>EVOLUCIÓ DELS ANIMALS SACRIFICATS I PES MIG DE LA CANAL PORCINA A BARCELONA</t>
  </si>
  <si>
    <t>EVOLUCIÓ DELS ANIMALS SACRIFICATS I PES MIG DE LA CANAL PORCINA A GIRONA</t>
  </si>
  <si>
    <t>EVOLUCIÓ DELS ANIMALS SACRIFICATS I PES MIG DE LA CANAL PORCINA A LLEIDA</t>
  </si>
  <si>
    <t>EVOLUCIÓ DELS ANIMALS SACRIFICATS I PES MIG DE LA CANAL PORCINA A TARRAGONA</t>
  </si>
  <si>
    <t>ESTRUCTURA D'EXPLOTACIONS DE PORCÍ PER COMARCA 2023</t>
  </si>
  <si>
    <t>Font: Servei d'Estadística i Preus Agroalimentaris del Gabinet Tècnic del DARP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</si>
</sst>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\ _€_-;\-* #,##0.00\ _€_-;_-* \-??\ _€_-;_-@_-"/>
    <numFmt numFmtId="165" formatCode="[$-F400]h:mm:ss\ AM/PM"/>
    <numFmt numFmtId="166" formatCode="_-* #,##0\ _€_-;\-* #,##0\ _€_-;_-* \-??\ _€_-;_-@_-"/>
    <numFmt numFmtId="167" formatCode="[$-403]h:mm"/>
    <numFmt numFmtId="168" formatCode="#,##0__"/>
    <numFmt numFmtId="169" formatCode="#,##0_ ;\-#,##0\ "/>
    <numFmt numFmtId="170" formatCode="#,##0.0"/>
    <numFmt numFmtId="171" formatCode="#,##0.00__"/>
  </numFmts>
  <fonts count="4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36"/>
      <color rgb="FFFFFFFF"/>
      <name val="Arial"/>
      <family val="2"/>
      <charset val="1"/>
    </font>
    <font>
      <b/>
      <sz val="20"/>
      <color rgb="FFFFFFFF"/>
      <name val="Arial"/>
      <family val="2"/>
      <charset val="1"/>
    </font>
    <font>
      <sz val="11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sz val="11"/>
      <name val="Arial"/>
      <family val="2"/>
      <charset val="1"/>
    </font>
    <font>
      <sz val="10"/>
      <name val="Arial"/>
      <family val="2"/>
      <charset val="1"/>
    </font>
    <font>
      <sz val="10"/>
      <color rgb="FF99CC00"/>
      <name val="Arial"/>
      <family val="2"/>
      <charset val="1"/>
    </font>
    <font>
      <sz val="11"/>
      <color rgb="FFFF0000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FFFFFF"/>
      <name val="Arial"/>
      <family val="2"/>
      <charset val="1"/>
    </font>
    <font>
      <b/>
      <sz val="11"/>
      <color rgb="FFF7941F"/>
      <name val="Arial"/>
      <family val="2"/>
      <charset val="1"/>
    </font>
    <font>
      <b/>
      <sz val="12"/>
      <color rgb="FF000000"/>
      <name val="Arial"/>
      <family val="2"/>
    </font>
    <font>
      <sz val="11"/>
      <color rgb="FF000000"/>
      <name val="Helvetica Black*"/>
    </font>
    <font>
      <b/>
      <sz val="11"/>
      <color rgb="FF000000"/>
      <name val="Arial"/>
      <family val="2"/>
      <charset val="1"/>
    </font>
    <font>
      <sz val="10"/>
      <color rgb="FF000000"/>
      <name val="Helvetica Light*"/>
    </font>
    <font>
      <b/>
      <sz val="10"/>
      <color rgb="FF000000"/>
      <name val="Helvetica Light*"/>
    </font>
    <font>
      <sz val="9"/>
      <name val="Arial"/>
      <family val="2"/>
      <charset val="1"/>
    </font>
    <font>
      <u/>
      <sz val="9"/>
      <color rgb="FF0000FF"/>
      <name val="Arial"/>
      <family val="2"/>
      <charset val="1"/>
    </font>
    <font>
      <sz val="8"/>
      <name val="Arial"/>
      <family val="2"/>
      <charset val="1"/>
    </font>
    <font>
      <sz val="9"/>
      <name val="Calibri"/>
      <family val="2"/>
      <charset val="1"/>
    </font>
    <font>
      <sz val="11"/>
      <name val="Calibri"/>
      <family val="2"/>
      <charset val="1"/>
    </font>
    <font>
      <sz val="10"/>
      <name val="Helvetica Light*"/>
    </font>
    <font>
      <sz val="8"/>
      <name val="Comic Sans MS"/>
      <family val="4"/>
      <charset val="1"/>
    </font>
    <font>
      <sz val="11"/>
      <name val="Georgia"/>
      <family val="1"/>
      <charset val="1"/>
    </font>
    <font>
      <vertAlign val="superscript"/>
      <sz val="9"/>
      <name val="Arial"/>
      <family val="2"/>
      <charset val="1"/>
    </font>
    <font>
      <b/>
      <sz val="11"/>
      <color rgb="FFFF0000"/>
      <name val="Calibri"/>
      <family val="2"/>
      <charset val="1"/>
    </font>
    <font>
      <b/>
      <sz val="14"/>
      <name val="Arial"/>
      <family val="2"/>
      <charset val="1"/>
    </font>
    <font>
      <b/>
      <sz val="10"/>
      <name val="Helvetica Light*"/>
    </font>
    <font>
      <b/>
      <sz val="8"/>
      <name val="Arial"/>
      <family val="2"/>
      <charset val="1"/>
    </font>
    <font>
      <sz val="11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9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FFFFFF"/>
      <name val="Arial"/>
      <family val="2"/>
      <charset val="1"/>
    </font>
    <font>
      <sz val="9"/>
      <name val="Helvetica Light*"/>
    </font>
    <font>
      <b/>
      <sz val="9"/>
      <name val="Helvetica Light*"/>
    </font>
    <font>
      <sz val="11"/>
      <color rgb="FF000000"/>
      <name val="Helvetica Light*"/>
    </font>
    <font>
      <b/>
      <sz val="14"/>
      <color rgb="FFFFFFFF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10"/>
      <color rgb="FFED7D31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0"/>
      <name val="Helvetica Light*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7941F"/>
        <bgColor rgb="FFFF9900"/>
      </patternFill>
    </fill>
    <fill>
      <patternFill patternType="solid">
        <fgColor rgb="FFFFFFFF"/>
        <bgColor rgb="FFFBE5D6"/>
      </patternFill>
    </fill>
    <fill>
      <patternFill patternType="solid">
        <fgColor rgb="FF000000"/>
        <bgColor rgb="FF0D0D0D"/>
      </patternFill>
    </fill>
    <fill>
      <patternFill patternType="solid">
        <fgColor rgb="FFED7D31"/>
        <bgColor rgb="FFF7941F"/>
      </patternFill>
    </fill>
    <fill>
      <patternFill patternType="solid">
        <fgColor rgb="FFF4B183"/>
        <bgColor rgb="FFFFD966"/>
      </patternFill>
    </fill>
    <fill>
      <patternFill patternType="solid">
        <fgColor rgb="FFFBE5D6"/>
        <bgColor rgb="FFFFE699"/>
      </patternFill>
    </fill>
    <fill>
      <patternFill patternType="solid">
        <fgColor rgb="FFFFC000"/>
        <bgColor rgb="FFFFCC00"/>
      </patternFill>
    </fill>
    <fill>
      <patternFill patternType="solid">
        <fgColor rgb="FFFFE699"/>
        <bgColor rgb="FFFFD966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rgb="FFFF0000"/>
      </bottom>
      <diagonal/>
    </border>
    <border>
      <left/>
      <right/>
      <top/>
      <bottom style="medium">
        <color rgb="FFF7941F"/>
      </bottom>
      <diagonal/>
    </border>
    <border>
      <left/>
      <right/>
      <top style="thick">
        <color rgb="FFFF0000"/>
      </top>
      <bottom style="medium">
        <color rgb="FFF7941F"/>
      </bottom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medium">
        <color rgb="FFF7941F"/>
      </right>
      <top/>
      <bottom style="thick">
        <color rgb="FFFF0000"/>
      </bottom>
      <diagonal/>
    </border>
    <border>
      <left style="medium">
        <color rgb="FFF7941F"/>
      </left>
      <right style="medium">
        <color rgb="FFF7941F"/>
      </right>
      <top/>
      <bottom style="thick">
        <color rgb="FFFF0000"/>
      </bottom>
      <diagonal/>
    </border>
    <border>
      <left style="medium">
        <color rgb="FFF7941F"/>
      </left>
      <right/>
      <top/>
      <bottom style="thick">
        <color rgb="FFFF0000"/>
      </bottom>
      <diagonal/>
    </border>
    <border>
      <left/>
      <right style="medium">
        <color rgb="FFF7941F"/>
      </right>
      <top/>
      <bottom style="medium">
        <color rgb="FFF7941F"/>
      </bottom>
      <diagonal/>
    </border>
    <border>
      <left/>
      <right style="medium">
        <color rgb="FFF7941F"/>
      </right>
      <top style="thick">
        <color rgb="FFFF0000"/>
      </top>
      <bottom style="medium">
        <color rgb="FFF7941F"/>
      </bottom>
      <diagonal/>
    </border>
    <border>
      <left/>
      <right style="medium">
        <color rgb="FFF7941F"/>
      </right>
      <top style="medium">
        <color rgb="FFF7941F"/>
      </top>
      <bottom/>
      <diagonal/>
    </border>
    <border>
      <left/>
      <right style="medium">
        <color rgb="FFF7941F"/>
      </right>
      <top/>
      <bottom/>
      <diagonal/>
    </border>
    <border>
      <left/>
      <right/>
      <top style="thin">
        <color rgb="FF99CC00"/>
      </top>
      <bottom/>
      <diagonal/>
    </border>
    <border>
      <left/>
      <right style="medium">
        <color rgb="FFED7D31"/>
      </right>
      <top style="medium">
        <color rgb="FFF7941F"/>
      </top>
      <bottom/>
      <diagonal/>
    </border>
    <border>
      <left/>
      <right style="medium">
        <color rgb="FFED7D31"/>
      </right>
      <top/>
      <bottom/>
      <diagonal/>
    </border>
    <border>
      <left/>
      <right/>
      <top style="thick">
        <color rgb="FFFF0000"/>
      </top>
      <bottom style="medium">
        <color rgb="FFED7D31"/>
      </bottom>
      <diagonal/>
    </border>
    <border>
      <left/>
      <right style="thick">
        <color rgb="FFFF0000"/>
      </right>
      <top style="medium">
        <color rgb="FFED7D31"/>
      </top>
      <bottom/>
      <diagonal/>
    </border>
    <border>
      <left style="thick">
        <color rgb="FFFF0000"/>
      </left>
      <right/>
      <top style="medium">
        <color rgb="FFED7D31"/>
      </top>
      <bottom style="thick">
        <color rgb="FFED7D31"/>
      </bottom>
      <diagonal/>
    </border>
    <border>
      <left/>
      <right/>
      <top style="medium">
        <color rgb="FFED7D31"/>
      </top>
      <bottom style="thick">
        <color rgb="FFED7D31"/>
      </bottom>
      <diagonal/>
    </border>
    <border>
      <left/>
      <right style="thick">
        <color rgb="FFFF0000"/>
      </right>
      <top style="thick">
        <color rgb="FFED7D31"/>
      </top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/>
      <bottom style="thin">
        <color rgb="FFED7D31"/>
      </bottom>
      <diagonal/>
    </border>
    <border>
      <left/>
      <right style="thick">
        <color rgb="FFFF0000"/>
      </right>
      <top style="thin">
        <color rgb="FFED7D31"/>
      </top>
      <bottom style="thin">
        <color rgb="FFED7D31"/>
      </bottom>
      <diagonal/>
    </border>
    <border>
      <left/>
      <right/>
      <top style="thin">
        <color rgb="FFED7D31"/>
      </top>
      <bottom style="thin">
        <color rgb="FFED7D31"/>
      </bottom>
      <diagonal/>
    </border>
    <border>
      <left/>
      <right style="thick">
        <color rgb="FFFF0000"/>
      </right>
      <top style="thin">
        <color rgb="FFED7D31"/>
      </top>
      <bottom style="thick">
        <color rgb="FFFF0000"/>
      </bottom>
      <diagonal/>
    </border>
    <border>
      <left/>
      <right/>
      <top style="thin">
        <color rgb="FFED7D31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ED7D31"/>
      </bottom>
      <diagonal/>
    </border>
    <border>
      <left/>
      <right/>
      <top/>
      <bottom style="thick">
        <color rgb="FFED7D31"/>
      </bottom>
      <diagonal/>
    </border>
    <border>
      <left/>
      <right/>
      <top style="thick">
        <color rgb="FFED7D31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ED7D31"/>
      </right>
      <top style="thin">
        <color rgb="FFFFFFFF"/>
      </top>
      <bottom/>
      <diagonal/>
    </border>
    <border>
      <left/>
      <right style="thin">
        <color rgb="FFED7D31"/>
      </right>
      <top/>
      <bottom style="thin">
        <color rgb="FFFFFFFF"/>
      </bottom>
      <diagonal/>
    </border>
    <border>
      <left/>
      <right style="thin">
        <color rgb="FFED7D31"/>
      </right>
      <top/>
      <bottom/>
      <diagonal/>
    </border>
    <border>
      <left style="thin">
        <color rgb="FFFFFFFF"/>
      </left>
      <right style="thin">
        <color rgb="FFED7D31"/>
      </right>
      <top style="thin">
        <color rgb="FFFFFFFF"/>
      </top>
      <bottom style="thin">
        <color rgb="FFFFFFFF"/>
      </bottom>
      <diagonal/>
    </border>
    <border>
      <left/>
      <right style="thin">
        <color rgb="FFED7D31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D7D31"/>
      </right>
      <top/>
      <bottom style="thick">
        <color rgb="FFFF0000"/>
      </bottom>
      <diagonal/>
    </border>
    <border>
      <left/>
      <right/>
      <top style="medium">
        <color rgb="FFED7D31"/>
      </top>
      <bottom style="medium">
        <color rgb="FFED7D31"/>
      </bottom>
      <diagonal/>
    </border>
    <border>
      <left style="medium">
        <color rgb="FFFFFFFF"/>
      </left>
      <right style="thick">
        <color rgb="FFFF0000"/>
      </right>
      <top/>
      <bottom/>
      <diagonal/>
    </border>
    <border>
      <left style="medium">
        <color rgb="FFFFFFFF"/>
      </left>
      <right style="thick">
        <color rgb="FFFF0000"/>
      </right>
      <top style="thin">
        <color rgb="FFFFFFFF"/>
      </top>
      <bottom/>
      <diagonal/>
    </border>
    <border>
      <left/>
      <right style="thick">
        <color rgb="FFFF0000"/>
      </right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thick">
        <color rgb="FFFF0000"/>
      </right>
      <top/>
      <bottom style="thin">
        <color rgb="FFF7941F"/>
      </bottom>
      <diagonal/>
    </border>
    <border>
      <left style="thick">
        <color rgb="FFFF0000"/>
      </left>
      <right/>
      <top/>
      <bottom style="thin">
        <color rgb="FFF7941F"/>
      </bottom>
      <diagonal/>
    </border>
    <border>
      <left/>
      <right/>
      <top/>
      <bottom style="thin">
        <color rgb="FFF7941F"/>
      </bottom>
      <diagonal/>
    </border>
    <border>
      <left style="thin">
        <color rgb="FFFF0000"/>
      </left>
      <right style="thick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rgb="FFFF9900"/>
      </left>
      <right style="thick">
        <color rgb="FFFF0000"/>
      </right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ck">
        <color rgb="FFFF0000"/>
      </right>
      <top/>
      <bottom style="thin">
        <color rgb="FFFF0000"/>
      </bottom>
      <diagonal/>
    </border>
    <border>
      <left/>
      <right style="thick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n">
        <color auto="1"/>
      </bottom>
      <diagonal/>
    </border>
    <border>
      <left style="thick">
        <color rgb="FFFF0000"/>
      </left>
      <right/>
      <top/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/>
      <top style="thick">
        <color rgb="FFFF0000"/>
      </top>
      <bottom style="medium">
        <color rgb="FFFFC000"/>
      </bottom>
      <diagonal/>
    </border>
    <border>
      <left/>
      <right style="medium">
        <color rgb="FFED7D31"/>
      </right>
      <top/>
      <bottom style="thick">
        <color rgb="FFFF0000"/>
      </bottom>
      <diagonal/>
    </border>
    <border>
      <left/>
      <right/>
      <top style="medium">
        <color rgb="FFED7D31"/>
      </top>
      <bottom/>
      <diagonal/>
    </border>
    <border>
      <left/>
      <right style="thick">
        <color rgb="FFFF0000"/>
      </right>
      <top/>
      <bottom style="thick">
        <color rgb="FFED7D31"/>
      </bottom>
      <diagonal/>
    </border>
    <border>
      <left/>
      <right/>
      <top style="thick">
        <color rgb="FFED7D31"/>
      </top>
      <bottom/>
      <diagonal/>
    </border>
  </borders>
  <cellStyleXfs count="5">
    <xf numFmtId="0" fontId="0" fillId="0" borderId="0"/>
    <xf numFmtId="164" fontId="44" fillId="0" borderId="0" applyBorder="0" applyProtection="0"/>
    <xf numFmtId="9" fontId="44" fillId="0" borderId="0" applyBorder="0" applyProtection="0"/>
    <xf numFmtId="0" fontId="6" fillId="0" borderId="0" applyBorder="0" applyProtection="0"/>
    <xf numFmtId="0" fontId="1" fillId="0" borderId="0"/>
  </cellStyleXfs>
  <cellXfs count="363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7" fillId="3" borderId="0" xfId="0" applyFont="1" applyFill="1" applyBorder="1" applyAlignment="1">
      <alignment horizontal="left" indent="4"/>
    </xf>
    <xf numFmtId="0" fontId="7" fillId="3" borderId="0" xfId="0" applyFont="1" applyFill="1" applyBorder="1" applyAlignment="1">
      <alignment horizontal="center"/>
    </xf>
    <xf numFmtId="0" fontId="8" fillId="3" borderId="0" xfId="0" applyFont="1" applyFill="1" applyBorder="1"/>
    <xf numFmtId="0" fontId="8" fillId="0" borderId="0" xfId="0" applyFont="1" applyBorder="1"/>
    <xf numFmtId="0" fontId="7" fillId="3" borderId="0" xfId="0" applyFont="1" applyFill="1" applyBorder="1"/>
    <xf numFmtId="0" fontId="9" fillId="3" borderId="0" xfId="0" applyFont="1" applyFill="1" applyBorder="1"/>
    <xf numFmtId="0" fontId="4" fillId="3" borderId="0" xfId="0" applyFont="1" applyFill="1" applyBorder="1"/>
    <xf numFmtId="0" fontId="10" fillId="0" borderId="0" xfId="0" applyFont="1"/>
    <xf numFmtId="0" fontId="9" fillId="3" borderId="0" xfId="0" applyFont="1" applyFill="1" applyBorder="1" applyAlignment="1">
      <alignment horizontal="left" indent="15"/>
    </xf>
    <xf numFmtId="0" fontId="11" fillId="3" borderId="0" xfId="0" applyFont="1" applyFill="1" applyBorder="1"/>
    <xf numFmtId="0" fontId="4" fillId="0" borderId="0" xfId="0" applyFont="1" applyBorder="1"/>
    <xf numFmtId="0" fontId="3" fillId="0" borderId="0" xfId="0" applyFont="1" applyAlignment="1">
      <alignment horizontal="center" vertical="center"/>
    </xf>
    <xf numFmtId="0" fontId="14" fillId="0" borderId="1" xfId="0" applyFont="1" applyBorder="1"/>
    <xf numFmtId="0" fontId="8" fillId="0" borderId="0" xfId="0" applyFont="1" applyBorder="1" applyProtection="1">
      <protection locked="0"/>
    </xf>
    <xf numFmtId="0" fontId="15" fillId="0" borderId="2" xfId="0" applyFont="1" applyBorder="1"/>
    <xf numFmtId="0" fontId="16" fillId="0" borderId="2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3" fontId="17" fillId="0" borderId="0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3" fontId="18" fillId="0" borderId="1" xfId="0" applyNumberFormat="1" applyFont="1" applyBorder="1" applyAlignment="1">
      <alignment horizontal="right" vertical="center"/>
    </xf>
    <xf numFmtId="0" fontId="16" fillId="0" borderId="3" xfId="0" applyFont="1" applyBorder="1" applyAlignment="1">
      <alignment vertical="center" wrapText="1"/>
    </xf>
    <xf numFmtId="165" fontId="0" fillId="0" borderId="0" xfId="0" applyNumberFormat="1"/>
    <xf numFmtId="0" fontId="0" fillId="0" borderId="0" xfId="0" applyAlignment="1">
      <alignment horizontal="right" vertical="center" textRotation="90"/>
    </xf>
    <xf numFmtId="0" fontId="19" fillId="0" borderId="0" xfId="0" applyFont="1"/>
    <xf numFmtId="0" fontId="20" fillId="3" borderId="0" xfId="3" applyFont="1" applyFill="1" applyBorder="1" applyAlignment="1" applyProtection="1"/>
    <xf numFmtId="0" fontId="11" fillId="0" borderId="1" xfId="0" applyFont="1" applyBorder="1" applyProtection="1">
      <protection locked="0"/>
    </xf>
    <xf numFmtId="0" fontId="8" fillId="0" borderId="1" xfId="0" applyFont="1" applyBorder="1" applyProtection="1">
      <protection locked="0"/>
    </xf>
    <xf numFmtId="0" fontId="0" fillId="0" borderId="0" xfId="0" applyBorder="1"/>
    <xf numFmtId="0" fontId="16" fillId="0" borderId="2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right" vertical="center" wrapText="1"/>
    </xf>
    <xf numFmtId="3" fontId="18" fillId="0" borderId="0" xfId="0" applyNumberFormat="1" applyFont="1" applyBorder="1" applyAlignment="1">
      <alignment horizontal="right" vertical="center"/>
    </xf>
    <xf numFmtId="166" fontId="19" fillId="0" borderId="0" xfId="1" applyNumberFormat="1" applyFont="1" applyBorder="1" applyAlignment="1" applyProtection="1">
      <alignment horizontal="left" vertical="center"/>
    </xf>
    <xf numFmtId="0" fontId="0" fillId="3" borderId="0" xfId="0" applyFill="1"/>
    <xf numFmtId="3" fontId="16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vertical="center"/>
    </xf>
    <xf numFmtId="10" fontId="17" fillId="0" borderId="0" xfId="0" applyNumberFormat="1" applyFont="1" applyBorder="1" applyAlignment="1">
      <alignment horizontal="center" vertical="center"/>
    </xf>
    <xf numFmtId="10" fontId="5" fillId="0" borderId="1" xfId="2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10" fontId="5" fillId="0" borderId="0" xfId="2" applyNumberFormat="1" applyFont="1" applyBorder="1" applyAlignment="1" applyProtection="1">
      <alignment vertical="center" wrapText="1"/>
    </xf>
    <xf numFmtId="0" fontId="21" fillId="0" borderId="0" xfId="0" applyFont="1"/>
    <xf numFmtId="0" fontId="6" fillId="0" borderId="0" xfId="3" applyFont="1" applyBorder="1" applyAlignment="1" applyProtection="1"/>
    <xf numFmtId="167" fontId="0" fillId="0" borderId="0" xfId="0" applyNumberFormat="1"/>
    <xf numFmtId="0" fontId="21" fillId="0" borderId="0" xfId="0" applyFont="1" applyAlignment="1">
      <alignment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wrapText="1"/>
    </xf>
    <xf numFmtId="3" fontId="17" fillId="0" borderId="0" xfId="0" applyNumberFormat="1" applyFont="1" applyBorder="1" applyAlignment="1">
      <alignment horizontal="center" vertical="center"/>
    </xf>
    <xf numFmtId="3" fontId="17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18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22" fillId="0" borderId="0" xfId="0" applyFont="1" applyAlignment="1">
      <alignment vertical="center"/>
    </xf>
    <xf numFmtId="0" fontId="20" fillId="0" borderId="0" xfId="3" applyFont="1" applyBorder="1" applyAlignment="1" applyProtection="1"/>
    <xf numFmtId="0" fontId="5" fillId="0" borderId="0" xfId="0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left" vertical="center"/>
    </xf>
    <xf numFmtId="3" fontId="17" fillId="0" borderId="0" xfId="0" applyNumberFormat="1" applyFont="1" applyBorder="1" applyAlignment="1">
      <alignment horizontal="left" vertical="center" wrapText="1"/>
    </xf>
    <xf numFmtId="3" fontId="17" fillId="0" borderId="0" xfId="0" applyNumberFormat="1" applyFont="1" applyBorder="1" applyAlignment="1">
      <alignment horizontal="right" vertical="center" wrapText="1"/>
    </xf>
    <xf numFmtId="3" fontId="17" fillId="0" borderId="0" xfId="4" applyNumberFormat="1" applyFont="1" applyBorder="1" applyAlignment="1">
      <alignment horizontal="left" wrapText="1"/>
    </xf>
    <xf numFmtId="3" fontId="17" fillId="0" borderId="0" xfId="4" applyNumberFormat="1" applyFont="1" applyBorder="1" applyAlignment="1">
      <alignment horizontal="right" wrapText="1"/>
    </xf>
    <xf numFmtId="3" fontId="24" fillId="0" borderId="0" xfId="0" applyNumberFormat="1" applyFont="1" applyBorder="1" applyAlignment="1">
      <alignment horizontal="right"/>
    </xf>
    <xf numFmtId="3" fontId="18" fillId="0" borderId="1" xfId="0" applyNumberFormat="1" applyFont="1" applyBorder="1" applyAlignment="1">
      <alignment horizontal="left" vertical="center"/>
    </xf>
    <xf numFmtId="3" fontId="18" fillId="0" borderId="1" xfId="0" applyNumberFormat="1" applyFont="1" applyBorder="1" applyAlignment="1">
      <alignment vertical="center"/>
    </xf>
    <xf numFmtId="0" fontId="14" fillId="0" borderId="0" xfId="0" applyFont="1" applyBorder="1"/>
    <xf numFmtId="0" fontId="11" fillId="0" borderId="0" xfId="0" applyFont="1" applyBorder="1" applyProtection="1">
      <protection locked="0"/>
    </xf>
    <xf numFmtId="0" fontId="15" fillId="0" borderId="0" xfId="0" applyFont="1" applyBorder="1"/>
    <xf numFmtId="0" fontId="16" fillId="0" borderId="3" xfId="0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7" fillId="0" borderId="1" xfId="0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164" fontId="17" fillId="0" borderId="1" xfId="1" applyFont="1" applyBorder="1" applyAlignment="1" applyProtection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0" fontId="6" fillId="0" borderId="0" xfId="3" applyFont="1" applyBorder="1" applyAlignment="1" applyProtection="1">
      <alignment vertical="center"/>
    </xf>
    <xf numFmtId="4" fontId="17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4" fillId="0" borderId="1" xfId="0" applyFont="1" applyBorder="1" applyAlignment="1"/>
    <xf numFmtId="0" fontId="6" fillId="3" borderId="0" xfId="3" applyFont="1" applyFill="1" applyBorder="1" applyAlignment="1" applyProtection="1"/>
    <xf numFmtId="0" fontId="14" fillId="0" borderId="6" xfId="0" applyFont="1" applyBorder="1"/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right" vertical="center" wrapText="1" indent="1"/>
    </xf>
    <xf numFmtId="0" fontId="16" fillId="0" borderId="9" xfId="0" applyFont="1" applyBorder="1" applyAlignment="1">
      <alignment horizontal="right" vertical="center" wrapText="1" indent="1"/>
    </xf>
    <xf numFmtId="0" fontId="5" fillId="0" borderId="11" xfId="0" applyFont="1" applyBorder="1" applyAlignment="1">
      <alignment horizontal="center" vertical="center" wrapText="1"/>
    </xf>
    <xf numFmtId="3" fontId="17" fillId="0" borderId="12" xfId="0" applyNumberFormat="1" applyFont="1" applyBorder="1" applyAlignment="1">
      <alignment horizontal="right" vertical="center" indent="1"/>
    </xf>
    <xf numFmtId="4" fontId="17" fillId="0" borderId="12" xfId="0" applyNumberFormat="1" applyFont="1" applyBorder="1" applyAlignment="1">
      <alignment horizontal="right" vertical="center" indent="1"/>
    </xf>
    <xf numFmtId="0" fontId="5" fillId="0" borderId="12" xfId="0" applyFont="1" applyBorder="1" applyAlignment="1">
      <alignment horizontal="center" vertical="center" wrapText="1"/>
    </xf>
    <xf numFmtId="3" fontId="1" fillId="0" borderId="0" xfId="0" applyNumberFormat="1" applyFont="1" applyBorder="1"/>
    <xf numFmtId="0" fontId="5" fillId="0" borderId="6" xfId="0" applyFont="1" applyBorder="1" applyAlignment="1">
      <alignment horizontal="center"/>
    </xf>
    <xf numFmtId="3" fontId="17" fillId="0" borderId="1" xfId="0" applyNumberFormat="1" applyFont="1" applyBorder="1" applyAlignment="1">
      <alignment horizontal="right"/>
    </xf>
    <xf numFmtId="3" fontId="17" fillId="0" borderId="1" xfId="0" applyNumberFormat="1" applyFont="1" applyBorder="1"/>
    <xf numFmtId="4" fontId="17" fillId="0" borderId="1" xfId="0" applyNumberFormat="1" applyFont="1" applyBorder="1"/>
    <xf numFmtId="4" fontId="17" fillId="0" borderId="6" xfId="0" applyNumberFormat="1" applyFont="1" applyBorder="1" applyAlignment="1">
      <alignment horizontal="right" vertical="center" indent="1"/>
    </xf>
    <xf numFmtId="3" fontId="17" fillId="0" borderId="6" xfId="0" applyNumberFormat="1" applyFont="1" applyBorder="1" applyAlignment="1">
      <alignment horizontal="right" vertical="center" indent="1"/>
    </xf>
    <xf numFmtId="3" fontId="17" fillId="0" borderId="6" xfId="0" applyNumberFormat="1" applyFont="1" applyBorder="1" applyAlignment="1">
      <alignment horizontal="right" indent="1"/>
    </xf>
    <xf numFmtId="3" fontId="24" fillId="0" borderId="13" xfId="0" applyNumberFormat="1" applyFont="1" applyBorder="1" applyAlignment="1">
      <alignment horizontal="right"/>
    </xf>
    <xf numFmtId="166" fontId="17" fillId="0" borderId="14" xfId="1" applyNumberFormat="1" applyFont="1" applyBorder="1" applyAlignment="1" applyProtection="1">
      <alignment horizontal="right"/>
    </xf>
    <xf numFmtId="2" fontId="17" fillId="0" borderId="13" xfId="0" applyNumberFormat="1" applyFont="1" applyBorder="1" applyAlignment="1">
      <alignment horizontal="right"/>
    </xf>
    <xf numFmtId="2" fontId="17" fillId="0" borderId="14" xfId="0" applyNumberFormat="1" applyFont="1" applyBorder="1" applyAlignment="1">
      <alignment horizontal="right" indent="1"/>
    </xf>
    <xf numFmtId="3" fontId="24" fillId="3" borderId="13" xfId="0" applyNumberFormat="1" applyFont="1" applyFill="1" applyBorder="1" applyAlignment="1">
      <alignment horizontal="right" vertical="center"/>
    </xf>
    <xf numFmtId="4" fontId="24" fillId="3" borderId="13" xfId="0" applyNumberFormat="1" applyFont="1" applyFill="1" applyBorder="1" applyAlignment="1">
      <alignment horizontal="right" vertical="center"/>
    </xf>
    <xf numFmtId="3" fontId="24" fillId="0" borderId="0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horizontal="right"/>
    </xf>
    <xf numFmtId="166" fontId="17" fillId="0" borderId="15" xfId="1" applyNumberFormat="1" applyFont="1" applyBorder="1" applyAlignment="1" applyProtection="1">
      <alignment horizontal="right"/>
    </xf>
    <xf numFmtId="2" fontId="17" fillId="0" borderId="0" xfId="0" applyNumberFormat="1" applyFont="1" applyBorder="1" applyAlignment="1">
      <alignment horizontal="right"/>
    </xf>
    <xf numFmtId="2" fontId="17" fillId="0" borderId="0" xfId="0" applyNumberFormat="1" applyFont="1" applyAlignment="1">
      <alignment horizontal="right"/>
    </xf>
    <xf numFmtId="2" fontId="17" fillId="0" borderId="15" xfId="0" applyNumberFormat="1" applyFont="1" applyBorder="1" applyAlignment="1">
      <alignment horizontal="right" indent="1"/>
    </xf>
    <xf numFmtId="3" fontId="24" fillId="3" borderId="0" xfId="0" applyNumberFormat="1" applyFont="1" applyFill="1" applyBorder="1" applyAlignment="1">
      <alignment horizontal="right" vertical="center"/>
    </xf>
    <xf numFmtId="4" fontId="24" fillId="3" borderId="0" xfId="0" applyNumberFormat="1" applyFont="1" applyFill="1" applyBorder="1" applyAlignment="1">
      <alignment horizontal="right" vertical="center"/>
    </xf>
    <xf numFmtId="4" fontId="24" fillId="0" borderId="0" xfId="0" applyNumberFormat="1" applyFont="1" applyBorder="1" applyAlignment="1">
      <alignment horizontal="right"/>
    </xf>
    <xf numFmtId="4" fontId="17" fillId="0" borderId="1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 wrapText="1"/>
    </xf>
    <xf numFmtId="3" fontId="25" fillId="3" borderId="0" xfId="0" applyNumberFormat="1" applyFont="1" applyFill="1" applyBorder="1" applyAlignment="1">
      <alignment horizontal="right" vertical="center"/>
    </xf>
    <xf numFmtId="3" fontId="18" fillId="0" borderId="0" xfId="0" applyNumberFormat="1" applyFont="1" applyBorder="1" applyAlignment="1">
      <alignment horizontal="left" vertical="center"/>
    </xf>
    <xf numFmtId="4" fontId="18" fillId="0" borderId="0" xfId="0" applyNumberFormat="1" applyFont="1" applyBorder="1" applyAlignment="1">
      <alignment horizontal="right" vertical="center"/>
    </xf>
    <xf numFmtId="168" fontId="26" fillId="3" borderId="0" xfId="0" applyNumberFormat="1" applyFont="1" applyFill="1" applyBorder="1"/>
    <xf numFmtId="3" fontId="25" fillId="3" borderId="0" xfId="0" applyNumberFormat="1" applyFont="1" applyFill="1" applyBorder="1" applyAlignment="1">
      <alignment vertical="center"/>
    </xf>
    <xf numFmtId="3" fontId="5" fillId="0" borderId="1" xfId="0" applyNumberFormat="1" applyFont="1" applyBorder="1" applyAlignment="1">
      <alignment horizontal="left" vertical="center"/>
    </xf>
    <xf numFmtId="3" fontId="17" fillId="0" borderId="0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3" fontId="17" fillId="0" borderId="1" xfId="0" applyNumberFormat="1" applyFont="1" applyBorder="1" applyAlignment="1">
      <alignment vertical="center"/>
    </xf>
    <xf numFmtId="0" fontId="27" fillId="0" borderId="0" xfId="0" applyFont="1"/>
    <xf numFmtId="0" fontId="19" fillId="0" borderId="0" xfId="0" applyFont="1" applyAlignment="1">
      <alignment horizontal="left"/>
    </xf>
    <xf numFmtId="0" fontId="28" fillId="0" borderId="0" xfId="0" applyFont="1"/>
    <xf numFmtId="0" fontId="12" fillId="5" borderId="0" xfId="0" applyFont="1" applyFill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center"/>
    </xf>
    <xf numFmtId="0" fontId="16" fillId="0" borderId="9" xfId="0" applyFont="1" applyBorder="1" applyAlignment="1">
      <alignment horizontal="right" vertical="center" wrapText="1"/>
    </xf>
    <xf numFmtId="3" fontId="17" fillId="0" borderId="0" xfId="0" applyNumberFormat="1" applyFont="1" applyBorder="1" applyAlignment="1">
      <alignment horizontal="right" vertical="center" indent="1"/>
    </xf>
    <xf numFmtId="3" fontId="1" fillId="0" borderId="0" xfId="0" applyNumberFormat="1" applyFont="1" applyBorder="1" applyAlignment="1"/>
    <xf numFmtId="0" fontId="17" fillId="0" borderId="0" xfId="0" applyFont="1" applyBorder="1"/>
    <xf numFmtId="3" fontId="17" fillId="0" borderId="8" xfId="0" applyNumberFormat="1" applyFont="1" applyBorder="1" applyAlignment="1">
      <alignment horizontal="right" vertical="center"/>
    </xf>
    <xf numFmtId="3" fontId="17" fillId="0" borderId="1" xfId="0" applyNumberFormat="1" applyFont="1" applyBorder="1" applyAlignment="1">
      <alignment horizontal="right" vertical="center" indent="1"/>
    </xf>
    <xf numFmtId="4" fontId="0" fillId="0" borderId="0" xfId="0" applyNumberFormat="1"/>
    <xf numFmtId="0" fontId="16" fillId="0" borderId="2" xfId="0" applyFont="1" applyBorder="1" applyAlignment="1">
      <alignment horizontal="right" vertical="center" wrapText="1" indent="1"/>
    </xf>
    <xf numFmtId="4" fontId="17" fillId="0" borderId="0" xfId="0" applyNumberFormat="1" applyFont="1" applyBorder="1" applyAlignment="1">
      <alignment horizontal="right" vertical="center" indent="1"/>
    </xf>
    <xf numFmtId="4" fontId="1" fillId="0" borderId="0" xfId="0" applyNumberFormat="1" applyFont="1" applyBorder="1"/>
    <xf numFmtId="3" fontId="17" fillId="0" borderId="8" xfId="0" applyNumberFormat="1" applyFont="1" applyBorder="1" applyAlignment="1">
      <alignment horizontal="right" vertical="center" indent="1"/>
    </xf>
    <xf numFmtId="4" fontId="17" fillId="0" borderId="1" xfId="0" applyNumberFormat="1" applyFont="1" applyBorder="1" applyAlignment="1">
      <alignment horizontal="right" vertical="center" indent="1"/>
    </xf>
    <xf numFmtId="0" fontId="16" fillId="0" borderId="10" xfId="0" applyFont="1" applyBorder="1" applyAlignment="1">
      <alignment horizontal="right" vertical="center" wrapText="1"/>
    </xf>
    <xf numFmtId="4" fontId="0" fillId="0" borderId="0" xfId="0" applyNumberFormat="1" applyBorder="1"/>
    <xf numFmtId="0" fontId="0" fillId="0" borderId="1" xfId="0" applyBorder="1"/>
    <xf numFmtId="0" fontId="12" fillId="0" borderId="0" xfId="0" applyFont="1" applyAlignment="1">
      <alignment horizontal="center"/>
    </xf>
    <xf numFmtId="1" fontId="29" fillId="0" borderId="16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wrapText="1"/>
    </xf>
    <xf numFmtId="4" fontId="24" fillId="3" borderId="0" xfId="0" applyNumberFormat="1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4" fontId="18" fillId="3" borderId="24" xfId="0" applyNumberFormat="1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left" vertical="center" wrapText="1"/>
    </xf>
    <xf numFmtId="4" fontId="30" fillId="3" borderId="26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4" fontId="11" fillId="3" borderId="0" xfId="0" applyNumberFormat="1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1" fontId="11" fillId="6" borderId="30" xfId="1" applyNumberFormat="1" applyFont="1" applyFill="1" applyBorder="1" applyAlignment="1" applyProtection="1">
      <alignment horizontal="center" vertical="center"/>
    </xf>
    <xf numFmtId="0" fontId="31" fillId="6" borderId="31" xfId="0" applyFont="1" applyFill="1" applyBorder="1" applyAlignment="1">
      <alignment horizontal="center" vertical="center"/>
    </xf>
    <xf numFmtId="3" fontId="24" fillId="7" borderId="0" xfId="0" applyNumberFormat="1" applyFont="1" applyFill="1" applyBorder="1" applyAlignment="1">
      <alignment horizontal="right" vertical="center" wrapText="1"/>
    </xf>
    <xf numFmtId="4" fontId="24" fillId="7" borderId="0" xfId="0" applyNumberFormat="1" applyFont="1" applyFill="1" applyBorder="1" applyAlignment="1">
      <alignment horizontal="right" vertical="center" wrapText="1"/>
    </xf>
    <xf numFmtId="0" fontId="32" fillId="3" borderId="32" xfId="0" applyFont="1" applyFill="1" applyBorder="1" applyAlignment="1">
      <alignment horizontal="center" vertical="center"/>
    </xf>
    <xf numFmtId="0" fontId="31" fillId="3" borderId="32" xfId="0" applyFont="1" applyFill="1" applyBorder="1" applyAlignment="1">
      <alignment horizontal="center" vertical="center" wrapText="1"/>
    </xf>
    <xf numFmtId="3" fontId="24" fillId="3" borderId="0" xfId="0" applyNumberFormat="1" applyFont="1" applyFill="1" applyBorder="1" applyAlignment="1">
      <alignment horizontal="right" vertical="center" wrapText="1"/>
    </xf>
    <xf numFmtId="4" fontId="24" fillId="3" borderId="0" xfId="0" applyNumberFormat="1" applyFont="1" applyFill="1" applyBorder="1" applyAlignment="1">
      <alignment horizontal="right" vertical="center" wrapText="1"/>
    </xf>
    <xf numFmtId="0" fontId="31" fillId="6" borderId="33" xfId="0" applyFont="1" applyFill="1" applyBorder="1" applyAlignment="1">
      <alignment horizontal="center" vertical="center"/>
    </xf>
    <xf numFmtId="0" fontId="32" fillId="3" borderId="34" xfId="0" applyFont="1" applyFill="1" applyBorder="1" applyAlignment="1">
      <alignment horizontal="center" vertical="center"/>
    </xf>
    <xf numFmtId="0" fontId="31" fillId="3" borderId="35" xfId="0" applyFont="1" applyFill="1" applyBorder="1" applyAlignment="1">
      <alignment horizontal="center" vertical="center" wrapText="1"/>
    </xf>
    <xf numFmtId="0" fontId="32" fillId="3" borderId="33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center" vertical="center" wrapText="1"/>
    </xf>
    <xf numFmtId="1" fontId="11" fillId="6" borderId="36" xfId="1" applyNumberFormat="1" applyFont="1" applyFill="1" applyBorder="1" applyAlignment="1" applyProtection="1">
      <alignment horizontal="center" vertical="center"/>
    </xf>
    <xf numFmtId="0" fontId="31" fillId="6" borderId="35" xfId="0" applyFont="1" applyFill="1" applyBorder="1" applyAlignment="1">
      <alignment horizontal="center" vertical="center"/>
    </xf>
    <xf numFmtId="0" fontId="32" fillId="3" borderId="35" xfId="0" applyFont="1" applyFill="1" applyBorder="1" applyAlignment="1">
      <alignment horizontal="center" vertical="center"/>
    </xf>
    <xf numFmtId="0" fontId="23" fillId="3" borderId="37" xfId="0" applyFont="1" applyFill="1" applyBorder="1" applyAlignment="1">
      <alignment horizontal="center" vertical="center"/>
    </xf>
    <xf numFmtId="0" fontId="31" fillId="3" borderId="37" xfId="0" applyFont="1" applyFill="1" applyBorder="1" applyAlignment="1">
      <alignment horizontal="center" vertical="center" wrapText="1"/>
    </xf>
    <xf numFmtId="3" fontId="24" fillId="3" borderId="1" xfId="0" applyNumberFormat="1" applyFont="1" applyFill="1" applyBorder="1" applyAlignment="1">
      <alignment horizontal="right" vertical="center" wrapText="1"/>
    </xf>
    <xf numFmtId="4" fontId="24" fillId="3" borderId="1" xfId="0" applyNumberFormat="1" applyFont="1" applyFill="1" applyBorder="1" applyAlignment="1">
      <alignment horizontal="right" vertical="center" wrapText="1"/>
    </xf>
    <xf numFmtId="0" fontId="31" fillId="0" borderId="0" xfId="0" applyFont="1" applyBorder="1" applyAlignment="1">
      <alignment horizontal="center" vertical="center" wrapText="1"/>
    </xf>
    <xf numFmtId="4" fontId="23" fillId="3" borderId="0" xfId="0" applyNumberFormat="1" applyFont="1" applyFill="1" applyBorder="1" applyAlignment="1">
      <alignment horizontal="right" vertical="center" wrapText="1"/>
    </xf>
    <xf numFmtId="0" fontId="8" fillId="3" borderId="38" xfId="0" applyFont="1" applyFill="1" applyBorder="1" applyAlignment="1">
      <alignment vertical="center" wrapText="1"/>
    </xf>
    <xf numFmtId="0" fontId="7" fillId="3" borderId="38" xfId="0" applyFont="1" applyFill="1" applyBorder="1" applyAlignment="1">
      <alignment horizontal="right" vertical="center" wrapText="1"/>
    </xf>
    <xf numFmtId="0" fontId="7" fillId="3" borderId="38" xfId="0" applyFont="1" applyFill="1" applyBorder="1" applyAlignment="1">
      <alignment horizontal="center" vertical="center" wrapText="1"/>
    </xf>
    <xf numFmtId="1" fontId="7" fillId="0" borderId="39" xfId="1" applyNumberFormat="1" applyFont="1" applyBorder="1" applyAlignment="1" applyProtection="1">
      <alignment horizontal="center" vertical="top"/>
    </xf>
    <xf numFmtId="1" fontId="7" fillId="0" borderId="40" xfId="1" applyNumberFormat="1" applyFont="1" applyBorder="1" applyAlignment="1" applyProtection="1">
      <alignment horizontal="center" vertical="top"/>
    </xf>
    <xf numFmtId="0" fontId="0" fillId="0" borderId="21" xfId="0" applyBorder="1"/>
    <xf numFmtId="0" fontId="16" fillId="0" borderId="41" xfId="0" applyFont="1" applyBorder="1" applyAlignment="1">
      <alignment horizontal="center" vertical="center" wrapText="1"/>
    </xf>
    <xf numFmtId="0" fontId="35" fillId="0" borderId="21" xfId="0" applyFont="1" applyBorder="1" applyAlignment="1">
      <alignment vertical="center" wrapText="1"/>
    </xf>
    <xf numFmtId="166" fontId="35" fillId="0" borderId="0" xfId="1" applyNumberFormat="1" applyFont="1" applyBorder="1" applyAlignment="1" applyProtection="1">
      <alignment horizontal="right" vertical="center" wrapText="1"/>
    </xf>
    <xf numFmtId="166" fontId="36" fillId="0" borderId="0" xfId="1" applyNumberFormat="1" applyFont="1" applyBorder="1" applyAlignment="1" applyProtection="1">
      <alignment horizontal="right" vertical="center" wrapText="1"/>
    </xf>
    <xf numFmtId="166" fontId="35" fillId="0" borderId="0" xfId="1" applyNumberFormat="1" applyFont="1" applyBorder="1" applyAlignment="1" applyProtection="1">
      <alignment horizontal="center" vertical="center" wrapText="1"/>
    </xf>
    <xf numFmtId="0" fontId="35" fillId="0" borderId="43" xfId="0" applyFont="1" applyBorder="1" applyAlignment="1">
      <alignment vertical="center" wrapText="1"/>
    </xf>
    <xf numFmtId="166" fontId="35" fillId="0" borderId="44" xfId="1" applyNumberFormat="1" applyFont="1" applyBorder="1" applyAlignment="1" applyProtection="1">
      <alignment horizontal="right" vertical="center" wrapText="1"/>
    </xf>
    <xf numFmtId="166" fontId="35" fillId="0" borderId="45" xfId="1" applyNumberFormat="1" applyFont="1" applyBorder="1" applyAlignment="1" applyProtection="1">
      <alignment horizontal="right" vertical="center" wrapText="1"/>
    </xf>
    <xf numFmtId="166" fontId="35" fillId="0" borderId="45" xfId="1" applyNumberFormat="1" applyFont="1" applyBorder="1" applyAlignment="1" applyProtection="1">
      <alignment horizontal="center" vertical="center" wrapText="1"/>
    </xf>
    <xf numFmtId="1" fontId="35" fillId="0" borderId="45" xfId="1" applyNumberFormat="1" applyFont="1" applyBorder="1" applyAlignment="1" applyProtection="1">
      <alignment horizontal="right" vertical="center" wrapText="1"/>
    </xf>
    <xf numFmtId="1" fontId="35" fillId="0" borderId="0" xfId="1" applyNumberFormat="1" applyFont="1" applyBorder="1" applyAlignment="1" applyProtection="1">
      <alignment horizontal="right" vertical="center" wrapText="1"/>
    </xf>
    <xf numFmtId="0" fontId="35" fillId="0" borderId="46" xfId="0" applyFont="1" applyBorder="1" applyAlignment="1">
      <alignment vertical="center" wrapText="1"/>
    </xf>
    <xf numFmtId="166" fontId="35" fillId="0" borderId="47" xfId="1" applyNumberFormat="1" applyFont="1" applyBorder="1" applyAlignment="1" applyProtection="1">
      <alignment horizontal="right" vertical="center" wrapText="1"/>
    </xf>
    <xf numFmtId="166" fontId="35" fillId="0" borderId="47" xfId="1" applyNumberFormat="1" applyFont="1" applyBorder="1" applyAlignment="1" applyProtection="1">
      <alignment horizontal="center" vertical="center" wrapText="1"/>
    </xf>
    <xf numFmtId="0" fontId="35" fillId="0" borderId="48" xfId="0" applyFont="1" applyBorder="1" applyAlignment="1">
      <alignment vertical="center" wrapText="1"/>
    </xf>
    <xf numFmtId="166" fontId="35" fillId="0" borderId="49" xfId="1" applyNumberFormat="1" applyFont="1" applyBorder="1" applyAlignment="1" applyProtection="1">
      <alignment horizontal="right" vertical="center" wrapText="1"/>
    </xf>
    <xf numFmtId="166" fontId="35" fillId="0" borderId="49" xfId="1" applyNumberFormat="1" applyFont="1" applyBorder="1" applyAlignment="1" applyProtection="1">
      <alignment horizontal="center" vertical="center" wrapText="1"/>
    </xf>
    <xf numFmtId="0" fontId="35" fillId="0" borderId="50" xfId="0" applyFont="1" applyBorder="1" applyAlignment="1">
      <alignment vertical="center" wrapText="1"/>
    </xf>
    <xf numFmtId="0" fontId="35" fillId="0" borderId="51" xfId="0" applyFont="1" applyBorder="1" applyAlignment="1">
      <alignment vertical="center" wrapText="1"/>
    </xf>
    <xf numFmtId="166" fontId="35" fillId="0" borderId="47" xfId="1" applyNumberFormat="1" applyFont="1" applyBorder="1" applyAlignment="1" applyProtection="1">
      <alignment vertical="center" wrapText="1"/>
    </xf>
    <xf numFmtId="0" fontId="36" fillId="9" borderId="52" xfId="0" applyFont="1" applyFill="1" applyBorder="1" applyAlignment="1">
      <alignment vertical="center" wrapText="1"/>
    </xf>
    <xf numFmtId="166" fontId="36" fillId="9" borderId="53" xfId="1" applyNumberFormat="1" applyFont="1" applyFill="1" applyBorder="1" applyAlignment="1" applyProtection="1">
      <alignment vertical="center" wrapText="1"/>
    </xf>
    <xf numFmtId="166" fontId="36" fillId="9" borderId="52" xfId="1" applyNumberFormat="1" applyFont="1" applyFill="1" applyBorder="1" applyAlignment="1" applyProtection="1">
      <alignment vertical="center" wrapText="1"/>
    </xf>
    <xf numFmtId="166" fontId="36" fillId="9" borderId="52" xfId="1" applyNumberFormat="1" applyFont="1" applyFill="1" applyBorder="1" applyAlignment="1" applyProtection="1">
      <alignment horizontal="center" vertical="center" wrapText="1"/>
    </xf>
    <xf numFmtId="166" fontId="35" fillId="0" borderId="0" xfId="1" applyNumberFormat="1" applyFont="1" applyBorder="1" applyAlignment="1" applyProtection="1">
      <alignment vertical="center" wrapText="1"/>
    </xf>
    <xf numFmtId="166" fontId="36" fillId="0" borderId="0" xfId="1" applyNumberFormat="1" applyFont="1" applyBorder="1" applyAlignment="1" applyProtection="1">
      <alignment vertical="center" wrapText="1"/>
    </xf>
    <xf numFmtId="166" fontId="35" fillId="0" borderId="44" xfId="1" applyNumberFormat="1" applyFont="1" applyBorder="1" applyAlignment="1" applyProtection="1">
      <alignment vertical="center" wrapText="1"/>
    </xf>
    <xf numFmtId="166" fontId="35" fillId="0" borderId="45" xfId="1" applyNumberFormat="1" applyFont="1" applyBorder="1" applyAlignment="1" applyProtection="1">
      <alignment vertical="center" wrapText="1"/>
    </xf>
    <xf numFmtId="166" fontId="35" fillId="0" borderId="49" xfId="1" applyNumberFormat="1" applyFont="1" applyBorder="1" applyAlignment="1" applyProtection="1">
      <alignment vertical="center" wrapText="1"/>
    </xf>
    <xf numFmtId="169" fontId="35" fillId="0" borderId="45" xfId="1" applyNumberFormat="1" applyFont="1" applyBorder="1" applyAlignment="1" applyProtection="1">
      <alignment horizontal="right" vertical="center" wrapText="1" indent="4"/>
    </xf>
    <xf numFmtId="169" fontId="35" fillId="0" borderId="0" xfId="1" applyNumberFormat="1" applyFont="1" applyBorder="1" applyAlignment="1" applyProtection="1">
      <alignment vertical="center" wrapText="1"/>
    </xf>
    <xf numFmtId="169" fontId="36" fillId="0" borderId="0" xfId="1" applyNumberFormat="1" applyFont="1" applyBorder="1" applyAlignment="1" applyProtection="1">
      <alignment vertical="center" wrapText="1"/>
    </xf>
    <xf numFmtId="169" fontId="35" fillId="0" borderId="44" xfId="1" applyNumberFormat="1" applyFont="1" applyBorder="1" applyAlignment="1" applyProtection="1">
      <alignment vertical="center" wrapText="1"/>
    </xf>
    <xf numFmtId="169" fontId="35" fillId="0" borderId="45" xfId="1" applyNumberFormat="1" applyFont="1" applyBorder="1" applyAlignment="1" applyProtection="1">
      <alignment vertical="center" wrapText="1"/>
    </xf>
    <xf numFmtId="169" fontId="35" fillId="0" borderId="47" xfId="1" applyNumberFormat="1" applyFont="1" applyBorder="1" applyAlignment="1" applyProtection="1">
      <alignment vertical="center" wrapText="1"/>
    </xf>
    <xf numFmtId="169" fontId="35" fillId="0" borderId="49" xfId="1" applyNumberFormat="1" applyFont="1" applyBorder="1" applyAlignment="1" applyProtection="1">
      <alignment vertical="center" wrapText="1"/>
    </xf>
    <xf numFmtId="166" fontId="36" fillId="9" borderId="53" xfId="1" applyNumberFormat="1" applyFont="1" applyFill="1" applyBorder="1" applyAlignment="1" applyProtection="1">
      <alignment horizontal="right" vertical="center" wrapText="1"/>
    </xf>
    <xf numFmtId="166" fontId="36" fillId="9" borderId="52" xfId="1" applyNumberFormat="1" applyFont="1" applyFill="1" applyBorder="1" applyAlignment="1" applyProtection="1">
      <alignment horizontal="right" vertical="center" wrapText="1"/>
    </xf>
    <xf numFmtId="2" fontId="35" fillId="0" borderId="0" xfId="0" applyNumberFormat="1" applyFont="1" applyBorder="1" applyAlignment="1">
      <alignment vertical="center" wrapText="1"/>
    </xf>
    <xf numFmtId="166" fontId="1" fillId="0" borderId="0" xfId="1" applyNumberFormat="1" applyFont="1" applyBorder="1" applyAlignment="1" applyProtection="1">
      <alignment vertical="center" wrapText="1"/>
    </xf>
    <xf numFmtId="166" fontId="1" fillId="0" borderId="0" xfId="1" applyNumberFormat="1" applyFont="1" applyBorder="1" applyAlignment="1" applyProtection="1">
      <alignment horizontal="right" vertical="center" wrapText="1"/>
    </xf>
    <xf numFmtId="1" fontId="35" fillId="0" borderId="45" xfId="1" applyNumberFormat="1" applyFont="1" applyBorder="1" applyAlignment="1" applyProtection="1">
      <alignment horizontal="center" vertical="center" wrapText="1"/>
    </xf>
    <xf numFmtId="2" fontId="36" fillId="0" borderId="0" xfId="0" applyNumberFormat="1" applyFont="1" applyBorder="1" applyAlignment="1">
      <alignment vertical="center" wrapText="1"/>
    </xf>
    <xf numFmtId="2" fontId="35" fillId="0" borderId="44" xfId="0" applyNumberFormat="1" applyFont="1" applyBorder="1" applyAlignment="1">
      <alignment vertical="center" wrapText="1"/>
    </xf>
    <xf numFmtId="2" fontId="35" fillId="0" borderId="45" xfId="0" applyNumberFormat="1" applyFont="1" applyBorder="1" applyAlignment="1">
      <alignment vertical="center" wrapText="1"/>
    </xf>
    <xf numFmtId="2" fontId="35" fillId="0" borderId="47" xfId="0" applyNumberFormat="1" applyFont="1" applyBorder="1" applyAlignment="1">
      <alignment vertical="center" wrapText="1"/>
    </xf>
    <xf numFmtId="2" fontId="35" fillId="0" borderId="49" xfId="0" applyNumberFormat="1" applyFont="1" applyBorder="1" applyAlignment="1">
      <alignment vertical="center" wrapText="1"/>
    </xf>
    <xf numFmtId="2" fontId="36" fillId="9" borderId="53" xfId="0" applyNumberFormat="1" applyFont="1" applyFill="1" applyBorder="1" applyAlignment="1">
      <alignment vertical="center" wrapText="1"/>
    </xf>
    <xf numFmtId="2" fontId="36" fillId="9" borderId="52" xfId="0" applyNumberFormat="1" applyFont="1" applyFill="1" applyBorder="1" applyAlignment="1">
      <alignment vertical="center" wrapText="1"/>
    </xf>
    <xf numFmtId="2" fontId="1" fillId="0" borderId="0" xfId="0" applyNumberFormat="1" applyFont="1" applyBorder="1" applyAlignment="1">
      <alignment vertical="center" wrapText="1"/>
    </xf>
    <xf numFmtId="0" fontId="11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right" vertical="center" wrapText="1"/>
    </xf>
    <xf numFmtId="0" fontId="8" fillId="3" borderId="0" xfId="0" applyFont="1" applyFill="1" applyBorder="1" applyAlignment="1">
      <alignment horizontal="left" vertical="center" wrapText="1"/>
    </xf>
    <xf numFmtId="4" fontId="38" fillId="3" borderId="0" xfId="0" applyNumberFormat="1" applyFont="1" applyFill="1" applyBorder="1" applyAlignment="1">
      <alignment horizontal="right"/>
    </xf>
    <xf numFmtId="0" fontId="38" fillId="3" borderId="0" xfId="0" applyFont="1" applyFill="1" applyBorder="1" applyAlignment="1">
      <alignment horizontal="right"/>
    </xf>
    <xf numFmtId="166" fontId="11" fillId="3" borderId="0" xfId="1" applyNumberFormat="1" applyFont="1" applyFill="1" applyBorder="1" applyAlignment="1" applyProtection="1">
      <alignment horizontal="left" vertical="center"/>
    </xf>
    <xf numFmtId="4" fontId="39" fillId="3" borderId="1" xfId="1" applyNumberFormat="1" applyFont="1" applyFill="1" applyBorder="1" applyAlignment="1" applyProtection="1">
      <alignment horizontal="right" vertical="center"/>
    </xf>
    <xf numFmtId="4" fontId="24" fillId="3" borderId="0" xfId="0" applyNumberFormat="1" applyFont="1" applyFill="1" applyBorder="1" applyAlignment="1">
      <alignment horizontal="right"/>
    </xf>
    <xf numFmtId="4" fontId="40" fillId="0" borderId="0" xfId="0" applyNumberFormat="1" applyFont="1"/>
    <xf numFmtId="0" fontId="24" fillId="3" borderId="0" xfId="0" applyFont="1" applyFill="1" applyBorder="1" applyAlignment="1">
      <alignment horizontal="right"/>
    </xf>
    <xf numFmtId="0" fontId="40" fillId="0" borderId="0" xfId="0" applyFont="1"/>
    <xf numFmtId="4" fontId="30" fillId="3" borderId="1" xfId="1" applyNumberFormat="1" applyFont="1" applyFill="1" applyBorder="1" applyAlignment="1" applyProtection="1">
      <alignment horizontal="right" vertical="center"/>
    </xf>
    <xf numFmtId="0" fontId="42" fillId="0" borderId="0" xfId="0" applyFont="1" applyBorder="1"/>
    <xf numFmtId="0" fontId="0" fillId="0" borderId="57" xfId="0" applyBorder="1"/>
    <xf numFmtId="0" fontId="33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0" fillId="0" borderId="49" xfId="0" applyBorder="1"/>
    <xf numFmtId="0" fontId="0" fillId="0" borderId="56" xfId="0" applyBorder="1"/>
    <xf numFmtId="0" fontId="41" fillId="5" borderId="59" xfId="0" applyFont="1" applyFill="1" applyBorder="1" applyAlignment="1">
      <alignment vertical="center"/>
    </xf>
    <xf numFmtId="0" fontId="41" fillId="5" borderId="47" xfId="0" applyFont="1" applyFill="1" applyBorder="1" applyAlignment="1">
      <alignment vertical="center"/>
    </xf>
    <xf numFmtId="0" fontId="0" fillId="0" borderId="61" xfId="0" applyBorder="1"/>
    <xf numFmtId="0" fontId="0" fillId="0" borderId="55" xfId="0" applyBorder="1"/>
    <xf numFmtId="0" fontId="0" fillId="0" borderId="62" xfId="0" applyBorder="1"/>
    <xf numFmtId="0" fontId="0" fillId="0" borderId="63" xfId="0" applyBorder="1"/>
    <xf numFmtId="0" fontId="6" fillId="0" borderId="0" xfId="3" applyBorder="1" applyAlignment="1" applyProtection="1">
      <alignment horizontal="center" vertical="center" wrapText="1"/>
    </xf>
    <xf numFmtId="3" fontId="0" fillId="0" borderId="0" xfId="0" applyNumberFormat="1" applyBorder="1"/>
    <xf numFmtId="170" fontId="17" fillId="0" borderId="0" xfId="0" applyNumberFormat="1" applyFont="1" applyBorder="1" applyAlignment="1">
      <alignment horizontal="right" vertical="center"/>
    </xf>
    <xf numFmtId="10" fontId="44" fillId="0" borderId="0" xfId="2" applyNumberFormat="1"/>
    <xf numFmtId="10" fontId="44" fillId="0" borderId="1" xfId="2" applyNumberFormat="1" applyBorder="1"/>
    <xf numFmtId="3" fontId="17" fillId="0" borderId="1" xfId="0" applyNumberFormat="1" applyFont="1" applyFill="1" applyBorder="1" applyAlignment="1">
      <alignment horizontal="right" vertical="center"/>
    </xf>
    <xf numFmtId="3" fontId="17" fillId="0" borderId="0" xfId="0" applyNumberFormat="1" applyFont="1" applyFill="1" applyBorder="1" applyAlignment="1">
      <alignment horizontal="right" vertical="center"/>
    </xf>
    <xf numFmtId="0" fontId="6" fillId="0" borderId="0" xfId="3" applyBorder="1" applyProtection="1"/>
    <xf numFmtId="0" fontId="1" fillId="0" borderId="0" xfId="0" applyFont="1" applyFill="1" applyBorder="1" applyAlignment="1">
      <alignment vertical="center" wrapText="1"/>
    </xf>
    <xf numFmtId="4" fontId="17" fillId="0" borderId="0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  <xf numFmtId="3" fontId="17" fillId="0" borderId="0" xfId="0" applyNumberFormat="1" applyFont="1" applyBorder="1" applyAlignment="1">
      <alignment horizontal="center" vertical="center"/>
    </xf>
    <xf numFmtId="3" fontId="18" fillId="0" borderId="1" xfId="0" applyNumberFormat="1" applyFont="1" applyFill="1" applyBorder="1" applyAlignment="1">
      <alignment horizontal="right" vertical="center"/>
    </xf>
    <xf numFmtId="166" fontId="17" fillId="0" borderId="67" xfId="1" applyNumberFormat="1" applyFont="1" applyBorder="1" applyAlignment="1" applyProtection="1">
      <alignment horizontal="right"/>
    </xf>
    <xf numFmtId="4" fontId="45" fillId="0" borderId="24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3" fontId="23" fillId="0" borderId="0" xfId="0" applyNumberFormat="1" applyFont="1" applyBorder="1" applyAlignment="1">
      <alignment horizontal="center"/>
    </xf>
    <xf numFmtId="3" fontId="17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0" fontId="8" fillId="0" borderId="0" xfId="0" applyFont="1" applyFill="1" applyBorder="1" applyProtection="1">
      <protection locked="0"/>
    </xf>
    <xf numFmtId="0" fontId="16" fillId="0" borderId="0" xfId="0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vertical="center" wrapText="1"/>
    </xf>
    <xf numFmtId="3" fontId="18" fillId="0" borderId="0" xfId="0" applyNumberFormat="1" applyFont="1" applyFill="1" applyBorder="1" applyAlignment="1">
      <alignment horizontal="right" vertical="center"/>
    </xf>
    <xf numFmtId="3" fontId="46" fillId="10" borderId="0" xfId="0" applyNumberFormat="1" applyFont="1" applyFill="1" applyBorder="1"/>
    <xf numFmtId="4" fontId="30" fillId="3" borderId="0" xfId="0" applyNumberFormat="1" applyFont="1" applyFill="1" applyBorder="1" applyAlignment="1">
      <alignment horizontal="center" vertical="center" wrapText="1"/>
    </xf>
    <xf numFmtId="1" fontId="29" fillId="0" borderId="0" xfId="0" applyNumberFormat="1" applyFont="1" applyBorder="1" applyAlignment="1">
      <alignment horizontal="center" vertical="center" wrapText="1"/>
    </xf>
    <xf numFmtId="4" fontId="45" fillId="0" borderId="0" xfId="0" applyNumberFormat="1" applyFont="1" applyFill="1" applyBorder="1" applyAlignment="1">
      <alignment horizontal="center" vertical="center" wrapText="1"/>
    </xf>
    <xf numFmtId="0" fontId="16" fillId="0" borderId="42" xfId="0" applyFont="1" applyBorder="1" applyAlignment="1">
      <alignment vertical="center" wrapText="1"/>
    </xf>
    <xf numFmtId="166" fontId="36" fillId="9" borderId="53" xfId="1" applyNumberFormat="1" applyFont="1" applyFill="1" applyBorder="1" applyAlignment="1" applyProtection="1">
      <alignment horizontal="center" vertical="center" wrapText="1"/>
    </xf>
    <xf numFmtId="3" fontId="18" fillId="0" borderId="1" xfId="0" applyNumberFormat="1" applyFont="1" applyBorder="1" applyAlignment="1">
      <alignment horizontal="center" vertical="center"/>
    </xf>
    <xf numFmtId="3" fontId="17" fillId="0" borderId="0" xfId="0" applyNumberFormat="1" applyFont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center" vertical="center" wrapText="1"/>
    </xf>
    <xf numFmtId="0" fontId="33" fillId="5" borderId="0" xfId="0" applyFont="1" applyFill="1" applyBorder="1" applyAlignment="1">
      <alignment vertical="center"/>
    </xf>
    <xf numFmtId="3" fontId="16" fillId="0" borderId="1" xfId="0" applyNumberFormat="1" applyFont="1" applyBorder="1" applyAlignment="1">
      <alignment horizontal="left" vertical="center"/>
    </xf>
    <xf numFmtId="4" fontId="17" fillId="0" borderId="6" xfId="0" applyNumberFormat="1" applyFont="1" applyBorder="1" applyAlignment="1">
      <alignment horizontal="right" indent="1"/>
    </xf>
    <xf numFmtId="171" fontId="26" fillId="3" borderId="0" xfId="0" applyNumberFormat="1" applyFont="1" applyFill="1" applyBorder="1"/>
    <xf numFmtId="0" fontId="3" fillId="5" borderId="0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0" fontId="7" fillId="3" borderId="66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/>
    </xf>
    <xf numFmtId="0" fontId="5" fillId="0" borderId="0" xfId="3" applyFont="1" applyBorder="1" applyAlignment="1" applyProtection="1">
      <alignment horizontal="left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12" fillId="5" borderId="0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3" fillId="5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3" fontId="17" fillId="0" borderId="0" xfId="0" applyNumberFormat="1" applyFont="1" applyBorder="1" applyAlignment="1">
      <alignment horizontal="center" vertical="center"/>
    </xf>
    <xf numFmtId="3" fontId="23" fillId="0" borderId="0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1" fontId="29" fillId="0" borderId="4" xfId="0" applyNumberFormat="1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0" fontId="11" fillId="0" borderId="70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8" fillId="3" borderId="19" xfId="0" applyFont="1" applyFill="1" applyBorder="1" applyAlignment="1">
      <alignment horizontal="center" vertical="center" wrapText="1"/>
    </xf>
    <xf numFmtId="1" fontId="7" fillId="0" borderId="16" xfId="0" applyNumberFormat="1" applyFont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33" fillId="5" borderId="0" xfId="0" applyFont="1" applyFill="1" applyBorder="1" applyAlignment="1">
      <alignment horizontal="center" vertical="center"/>
    </xf>
    <xf numFmtId="0" fontId="34" fillId="8" borderId="0" xfId="0" applyFont="1" applyFill="1" applyBorder="1" applyAlignment="1">
      <alignment horizontal="center" vertical="center"/>
    </xf>
    <xf numFmtId="0" fontId="37" fillId="8" borderId="0" xfId="0" applyFont="1" applyFill="1" applyBorder="1" applyAlignment="1">
      <alignment horizontal="center" vertical="center"/>
    </xf>
    <xf numFmtId="0" fontId="7" fillId="3" borderId="66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11" fillId="0" borderId="55" xfId="0" applyFont="1" applyBorder="1" applyAlignment="1">
      <alignment horizontal="left" vertical="center" wrapText="1"/>
    </xf>
    <xf numFmtId="0" fontId="6" fillId="0" borderId="56" xfId="3" applyFont="1" applyBorder="1" applyAlignment="1" applyProtection="1">
      <alignment horizontal="center" vertical="center" wrapText="1"/>
    </xf>
    <xf numFmtId="0" fontId="0" fillId="0" borderId="58" xfId="0" applyBorder="1" applyAlignment="1">
      <alignment horizontal="center"/>
    </xf>
    <xf numFmtId="0" fontId="6" fillId="0" borderId="56" xfId="3" applyBorder="1" applyAlignment="1" applyProtection="1">
      <alignment horizontal="center" vertical="center"/>
    </xf>
    <xf numFmtId="0" fontId="41" fillId="5" borderId="0" xfId="0" applyFont="1" applyFill="1" applyBorder="1" applyAlignment="1">
      <alignment horizontal="center" vertical="center"/>
    </xf>
    <xf numFmtId="0" fontId="6" fillId="0" borderId="54" xfId="3" applyBorder="1" applyAlignment="1" applyProtection="1">
      <alignment horizontal="center" vertical="center"/>
    </xf>
    <xf numFmtId="0" fontId="6" fillId="0" borderId="64" xfId="3" applyBorder="1" applyAlignment="1" applyProtection="1">
      <alignment horizontal="center" vertical="center"/>
    </xf>
    <xf numFmtId="0" fontId="12" fillId="5" borderId="65" xfId="0" applyFont="1" applyFill="1" applyBorder="1" applyAlignment="1">
      <alignment horizontal="center" vertical="center"/>
    </xf>
    <xf numFmtId="0" fontId="43" fillId="0" borderId="47" xfId="0" applyFont="1" applyBorder="1" applyAlignment="1">
      <alignment horizontal="center" vertical="center" wrapText="1"/>
    </xf>
    <xf numFmtId="0" fontId="33" fillId="5" borderId="60" xfId="0" applyFont="1" applyFill="1" applyBorder="1" applyAlignment="1">
      <alignment horizontal="center" vertical="center"/>
    </xf>
    <xf numFmtId="0" fontId="12" fillId="5" borderId="57" xfId="0" applyFont="1" applyFill="1" applyBorder="1" applyAlignment="1">
      <alignment horizontal="center" vertical="center"/>
    </xf>
    <xf numFmtId="0" fontId="43" fillId="0" borderId="59" xfId="0" applyFont="1" applyBorder="1" applyAlignment="1">
      <alignment horizontal="center" vertical="center" wrapText="1"/>
    </xf>
  </cellXfs>
  <cellStyles count="5">
    <cellStyle name="Coma" xfId="1" builtinId="3"/>
    <cellStyle name="Enllaç" xfId="3" builtinId="8"/>
    <cellStyle name="Normal" xfId="0" builtinId="0"/>
    <cellStyle name="Normal_Full1" xfId="4"/>
    <cellStyle name="Percentatge" xfId="2" builtinId="5"/>
  </cellStyles>
  <dxfs count="23">
    <dxf>
      <font>
        <sz val="11"/>
        <color rgb="FF000000"/>
        <name val="Calibri"/>
      </font>
      <numFmt numFmtId="13" formatCode="0%"/>
    </dxf>
    <dxf>
      <font>
        <sz val="11"/>
        <color rgb="FF000000"/>
        <name val="Calibri"/>
      </font>
      <numFmt numFmtId="13" formatCode="0%"/>
    </dxf>
    <dxf>
      <font>
        <sz val="11"/>
        <color rgb="FF000000"/>
        <name val="Calibri"/>
      </font>
      <numFmt numFmtId="13" formatCode="0%"/>
    </dxf>
    <dxf>
      <font>
        <sz val="11"/>
        <color rgb="FF000000"/>
        <name val="Calibri"/>
      </font>
      <numFmt numFmtId="13" formatCode="0%"/>
    </dxf>
    <dxf>
      <font>
        <sz val="11"/>
        <color rgb="FF000000"/>
        <name val="Calibri"/>
      </font>
      <numFmt numFmtId="13" formatCode="0%"/>
    </dxf>
    <dxf>
      <font>
        <b val="0"/>
        <i val="0"/>
        <strike val="0"/>
        <outline val="0"/>
        <shadow val="0"/>
        <u val="none"/>
        <sz val="10"/>
        <color rgb="FF000000"/>
        <name val="Arial"/>
      </font>
      <numFmt numFmtId="0" formatCode="General"/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sz val="11"/>
        <color rgb="FF000000"/>
        <name val="Calibri"/>
      </font>
      <numFmt numFmtId="13" formatCode="0%"/>
    </dxf>
    <dxf>
      <font>
        <sz val="11"/>
        <color rgb="FF000000"/>
        <name val="Calibri"/>
      </font>
      <numFmt numFmtId="13" formatCode="0%"/>
    </dxf>
    <dxf>
      <font>
        <sz val="11"/>
        <color rgb="FF000000"/>
        <name val="Calibri"/>
      </font>
      <numFmt numFmtId="13" formatCode="0%"/>
    </dxf>
    <dxf>
      <font>
        <b val="0"/>
        <i val="0"/>
        <strike val="0"/>
        <outline val="0"/>
        <shadow val="0"/>
        <u val="none"/>
        <sz val="10"/>
        <color rgb="FF000000"/>
        <name val="Arial"/>
      </font>
      <numFmt numFmtId="0" formatCode="General"/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sz val="11"/>
        <color rgb="FF000000"/>
        <name val="Calibri"/>
      </font>
      <numFmt numFmtId="13" formatCode="0%"/>
    </dxf>
    <dxf>
      <font>
        <sz val="11"/>
        <color rgb="FF000000"/>
        <name val="Calibri"/>
      </font>
      <numFmt numFmtId="13" formatCode="0%"/>
    </dxf>
    <dxf>
      <font>
        <sz val="11"/>
        <color rgb="FF000000"/>
        <name val="Calibri"/>
      </font>
      <numFmt numFmtId="13" formatCode="0%"/>
    </dxf>
    <dxf>
      <font>
        <sz val="11"/>
        <color rgb="FF000000"/>
        <name val="Calibri"/>
      </font>
      <numFmt numFmtId="164" formatCode="_-* #,##0.00\ _€_-;\-* #,##0.00\ _€_-;_-* \-??\ _€_-;_-@_-"/>
    </dxf>
    <dxf>
      <font>
        <b val="0"/>
        <i val="0"/>
        <strike val="0"/>
        <outline val="0"/>
        <shadow val="0"/>
        <u val="none"/>
        <sz val="10"/>
        <color rgb="FF000000"/>
        <name val="Arial"/>
      </font>
      <numFmt numFmtId="0" formatCode="General"/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sz val="10"/>
        <color rgb="FF000000"/>
        <name val="Arial"/>
      </font>
      <numFmt numFmtId="0" formatCode="General"/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sz val="11"/>
        <color rgb="FF000000"/>
        <name val="Calibri"/>
      </font>
      <numFmt numFmtId="164" formatCode="_-* #,##0.00\ _€_-;\-* #,##0.00\ _€_-;_-* \-??\ _€_-;_-@_-"/>
    </dxf>
    <dxf>
      <font>
        <b val="0"/>
        <i val="0"/>
        <strike val="0"/>
        <outline val="0"/>
        <shadow val="0"/>
        <u val="none"/>
        <sz val="10"/>
        <color rgb="FF000000"/>
        <name val="Arial"/>
      </font>
      <numFmt numFmtId="0" formatCode="General"/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sz val="11"/>
        <color rgb="FF000000"/>
        <name val="Calibri"/>
      </font>
      <numFmt numFmtId="164" formatCode="_-* #,##0.00\ _€_-;\-* #,##0.00\ _€_-;_-* \-??\ _€_-;_-@_-"/>
    </dxf>
    <dxf>
      <font>
        <sz val="11"/>
        <color rgb="FF000000"/>
        <name val="Calibri"/>
      </font>
      <numFmt numFmtId="13" formatCode="0%"/>
    </dxf>
    <dxf>
      <font>
        <b val="0"/>
        <i val="0"/>
        <strike val="0"/>
        <outline val="0"/>
        <shadow val="0"/>
        <u val="none"/>
        <sz val="10"/>
        <color rgb="FF000000"/>
        <name val="Arial"/>
      </font>
      <numFmt numFmtId="0" formatCode="General"/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sz val="10"/>
        <color rgb="FF000000"/>
        <name val="Arial"/>
      </font>
      <numFmt numFmtId="0" formatCode="General"/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sz val="10"/>
        <color rgb="FF000000"/>
        <name val="Arial"/>
      </font>
      <numFmt numFmtId="0" formatCode="General"/>
      <fill>
        <patternFill>
          <bgColor rgb="FFFFFFFF"/>
        </patternFill>
      </fill>
      <border diagonalUp="0" diagonalDown="0">
        <left/>
        <right/>
        <top/>
        <bottom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C000"/>
      <rgbColor rgb="FFFF00FF"/>
      <rgbColor rgb="FF00FFFF"/>
      <rgbColor rgb="FFC00000"/>
      <rgbColor rgb="FF008000"/>
      <rgbColor rgb="FF000080"/>
      <rgbColor rgb="FF996633"/>
      <rgbColor rgb="FF800080"/>
      <rgbColor rgb="FF008080"/>
      <rgbColor rgb="FFB3B3B3"/>
      <rgbColor rgb="FF8B8B8B"/>
      <rgbColor rgb="FF5B9BD5"/>
      <rgbColor rgb="FFFF3300"/>
      <rgbColor rgb="FFFBE5D6"/>
      <rgbColor rgb="FFCCFFFF"/>
      <rgbColor rgb="FF660066"/>
      <rgbColor rgb="FFF7941F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ED7D31"/>
      <rgbColor rgb="FF595959"/>
      <rgbColor rgb="FF969696"/>
      <rgbColor rgb="FF003366"/>
      <rgbColor rgb="FF339966"/>
      <rgbColor rgb="FF0D0D0D"/>
      <rgbColor rgb="FF404040"/>
      <rgbColor rgb="FF9E480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9900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200" b="1" strike="noStrike" spc="-1">
                <a:solidFill>
                  <a:srgbClr val="595959"/>
                </a:solidFill>
                <a:latin typeface="Arial"/>
              </a:defRPr>
            </a:pPr>
            <a:r>
              <a:rPr lang="ca-ES" sz="1200" b="1" strike="noStrike" spc="-1">
                <a:solidFill>
                  <a:srgbClr val="595959"/>
                </a:solidFill>
                <a:latin typeface="Arial"/>
              </a:rPr>
              <a:t>REPRESENTATIVITAT DEL CENS DE BESTIAR PORCÍ DE CATALUNYA RESPECTE A ESPANYA</a:t>
            </a:r>
          </a:p>
        </c:rich>
      </c:tx>
      <c:layout>
        <c:manualLayout>
          <c:xMode val="edge"/>
          <c:yMode val="edge"/>
          <c:x val="0.107771498506173"/>
          <c:y val="7.4249605055292295E-2"/>
        </c:manualLayout>
      </c:layout>
      <c:overlay val="0"/>
      <c:spPr>
        <a:noFill/>
        <a:ln>
          <a:noFill/>
        </a:ln>
      </c:spPr>
    </c:title>
    <c:autoTitleDeleted val="0"/>
    <c:view3D>
      <c:rotX val="15"/>
      <c:rotY val="20"/>
      <c:rAngAx val="1"/>
    </c:view3D>
    <c:floor>
      <c:thickness val="0"/>
      <c:spPr>
        <a:noFill/>
        <a:ln w="6480">
          <a:noFill/>
        </a:ln>
      </c:spPr>
    </c:floor>
    <c:sideWall>
      <c:thickness val="0"/>
      <c:spPr>
        <a:noFill/>
        <a:ln w="6480">
          <a:noFill/>
        </a:ln>
      </c:spPr>
    </c:sideWall>
    <c:backWall>
      <c:thickness val="0"/>
      <c:spPr>
        <a:noFill/>
        <a:ln w="6480">
          <a:noFill/>
        </a:ln>
      </c:spPr>
    </c:backWall>
    <c:plotArea>
      <c:layout>
        <c:manualLayout>
          <c:layoutTarget val="inner"/>
          <c:xMode val="edge"/>
          <c:yMode val="edge"/>
          <c:x val="0.117778337712825"/>
          <c:y val="0.20198600767321101"/>
          <c:w val="0.77063460638565895"/>
          <c:h val="0.579553148273527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'cens ramader'!$H$92</c:f>
              <c:strCache>
                <c:ptCount val="1"/>
                <c:pt idx="0">
                  <c:v>Catalunya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9AA-4057-B65F-C31B250E9A3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9AA-4057-B65F-C31B250E9A3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9AA-4057-B65F-C31B250E9A3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9AA-4057-B65F-C31B250E9A3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9AA-4057-B65F-C31B250E9A31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1000" b="1" strike="noStrike" spc="-1">
                      <a:solidFill>
                        <a:srgbClr val="404040"/>
                      </a:solidFill>
                      <a:latin typeface="Arial"/>
                    </a:defRPr>
                  </a:pPr>
                  <a:endParaRPr lang="ca-E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AA-4057-B65F-C31B250E9A31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1000" b="1" strike="noStrike" spc="-1">
                      <a:solidFill>
                        <a:srgbClr val="404040"/>
                      </a:solidFill>
                      <a:latin typeface="Arial"/>
                    </a:defRPr>
                  </a:pPr>
                  <a:endParaRPr lang="ca-E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AA-4057-B65F-C31B250E9A31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>
                    <a:defRPr sz="1000" b="1" strike="noStrike" spc="-1">
                      <a:solidFill>
                        <a:srgbClr val="404040"/>
                      </a:solidFill>
                      <a:latin typeface="Arial"/>
                    </a:defRPr>
                  </a:pPr>
                  <a:endParaRPr lang="ca-E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AA-4057-B65F-C31B250E9A31}"/>
                </c:ext>
              </c:extLst>
            </c:dLbl>
            <c:dLbl>
              <c:idx val="3"/>
              <c:spPr/>
              <c:txPr>
                <a:bodyPr/>
                <a:lstStyle/>
                <a:p>
                  <a:pPr>
                    <a:defRPr sz="1000" b="1" strike="noStrike" spc="-1">
                      <a:solidFill>
                        <a:srgbClr val="404040"/>
                      </a:solidFill>
                      <a:latin typeface="Arial"/>
                    </a:defRPr>
                  </a:pPr>
                  <a:endParaRPr lang="ca-E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AA-4057-B65F-C31B250E9A31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sz="1000" b="1" strike="noStrike" spc="-1">
                      <a:solidFill>
                        <a:srgbClr val="404040"/>
                      </a:solidFill>
                      <a:latin typeface="Arial"/>
                    </a:defRPr>
                  </a:pPr>
                  <a:endParaRPr lang="ca-E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AA-4057-B65F-C31B250E9A3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404040"/>
                    </a:solidFill>
                    <a:latin typeface="Arial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'cens ramader'!$F$94:$F$98</c:f>
              <c:strCache>
                <c:ptCount val="5"/>
                <c:pt idx="0">
                  <c:v>Garrins (&lt;20 kg)</c:v>
                </c:pt>
                <c:pt idx="1">
                  <c:v>Porcs 20-49 kg</c:v>
                </c:pt>
                <c:pt idx="2">
                  <c:v>Porcs &gt;50 kg</c:v>
                </c:pt>
                <c:pt idx="3">
                  <c:v>Truges reproductores</c:v>
                </c:pt>
                <c:pt idx="4">
                  <c:v>Mascles</c:v>
                </c:pt>
              </c:strCache>
            </c:strRef>
          </c:cat>
          <c:val>
            <c:numRef>
              <c:f>'cens ramader'!$H$94:$H$98</c:f>
              <c:numCache>
                <c:formatCode>#,##0</c:formatCode>
                <c:ptCount val="5"/>
                <c:pt idx="0">
                  <c:v>2899795</c:v>
                </c:pt>
                <c:pt idx="1">
                  <c:v>1516769</c:v>
                </c:pt>
                <c:pt idx="2">
                  <c:v>3032693</c:v>
                </c:pt>
                <c:pt idx="3">
                  <c:v>608712</c:v>
                </c:pt>
                <c:pt idx="4">
                  <c:v>3168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AA-4057-B65F-C31B250E9A31}"/>
            </c:ext>
          </c:extLst>
        </c:ser>
        <c:ser>
          <c:idx val="1"/>
          <c:order val="1"/>
          <c:tx>
            <c:strRef>
              <c:f>'cens ramader'!$I$92</c:f>
              <c:strCache>
                <c:ptCount val="1"/>
                <c:pt idx="0">
                  <c:v>Espanya</c:v>
                </c:pt>
              </c:strCache>
            </c:strRef>
          </c:tx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'cens ramader'!$F$94:$F$98</c:f>
              <c:strCache>
                <c:ptCount val="5"/>
                <c:pt idx="0">
                  <c:v>Garrins (&lt;20 kg)</c:v>
                </c:pt>
                <c:pt idx="1">
                  <c:v>Porcs 20-49 kg</c:v>
                </c:pt>
                <c:pt idx="2">
                  <c:v>Porcs &gt;50 kg</c:v>
                </c:pt>
                <c:pt idx="3">
                  <c:v>Truges reproductores</c:v>
                </c:pt>
                <c:pt idx="4">
                  <c:v>Mascles</c:v>
                </c:pt>
              </c:strCache>
            </c:strRef>
          </c:cat>
          <c:val>
            <c:numRef>
              <c:f>'cens ramader'!$I$94:$I$98</c:f>
              <c:numCache>
                <c:formatCode>#,##0</c:formatCode>
                <c:ptCount val="5"/>
                <c:pt idx="0">
                  <c:v>9862789</c:v>
                </c:pt>
                <c:pt idx="1">
                  <c:v>8267143</c:v>
                </c:pt>
                <c:pt idx="2">
                  <c:v>12972183</c:v>
                </c:pt>
                <c:pt idx="3">
                  <c:v>2724962</c:v>
                </c:pt>
                <c:pt idx="4">
                  <c:v>31435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9AA-4057-B65F-C31B250E9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69135"/>
        <c:axId val="33788321"/>
        <c:axId val="0"/>
      </c:bar3DChart>
      <c:catAx>
        <c:axId val="4966913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850" b="0" strike="noStrike" spc="-1">
                    <a:solidFill>
                      <a:srgbClr val="595959"/>
                    </a:solidFill>
                    <a:latin typeface="Arial"/>
                  </a:defRPr>
                </a:pPr>
                <a:r>
                  <a:rPr lang="ca-ES" sz="850" b="0" strike="noStrike" spc="-1">
                    <a:solidFill>
                      <a:srgbClr val="595959"/>
                    </a:solidFill>
                    <a:latin typeface="Arial"/>
                  </a:rPr>
                  <a:t>TIPOLOGÍA</a:t>
                </a:r>
              </a:p>
            </c:rich>
          </c:tx>
          <c:layout>
            <c:manualLayout>
              <c:xMode val="edge"/>
              <c:yMode val="edge"/>
              <c:x val="0.85950829703754394"/>
              <c:y val="0.86707289550891398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33788321"/>
        <c:crosses val="autoZero"/>
        <c:auto val="1"/>
        <c:lblAlgn val="ctr"/>
        <c:lblOffset val="100"/>
        <c:noMultiLvlLbl val="1"/>
      </c:catAx>
      <c:valAx>
        <c:axId val="33788321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850" b="0" strike="noStrike" spc="-1">
                    <a:solidFill>
                      <a:srgbClr val="595959"/>
                    </a:solidFill>
                    <a:latin typeface="Arial"/>
                  </a:defRPr>
                </a:pPr>
                <a:r>
                  <a:rPr lang="ca-ES" sz="850" b="0" strike="noStrike" spc="-1">
                    <a:solidFill>
                      <a:srgbClr val="595959"/>
                    </a:solidFill>
                    <a:latin typeface="Arial"/>
                  </a:rPr>
                  <a:t>NRE. DE CAPS</a:t>
                </a:r>
              </a:p>
            </c:rich>
          </c:tx>
          <c:layout>
            <c:manualLayout>
              <c:xMode val="edge"/>
              <c:yMode val="edge"/>
              <c:x val="5.2769878694071501E-2"/>
              <c:y val="0.38693297224102902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49669135"/>
        <c:crosses val="autoZero"/>
        <c:crossBetween val="between"/>
      </c:valAx>
    </c:plotArea>
    <c:legend>
      <c:legendPos val="r"/>
      <c:layout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</a:rPr>
              <a:t>NOMBRE DE PLACES PORCINES A CATALUNYA</a:t>
            </a:r>
          </a:p>
        </c:rich>
      </c:tx>
      <c:layout>
        <c:manualLayout>
          <c:xMode val="edge"/>
          <c:yMode val="edge"/>
          <c:x val="0.179384766309299"/>
          <c:y val="6.07332428095297E-2"/>
        </c:manualLayout>
      </c:layout>
      <c:overlay val="0"/>
      <c:spPr>
        <a:noFill/>
        <a:ln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'estructura explotacions'!$G$6</c:f>
              <c:strCache>
                <c:ptCount val="1"/>
                <c:pt idx="0">
                  <c:v>Places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</c:spPr>
          <c:dPt>
            <c:idx val="0"/>
            <c:bubble3D val="0"/>
            <c:spPr>
              <a:solidFill>
                <a:srgbClr val="F7941F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AAD2-47C9-AA37-AF778135A518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AAD2-47C9-AA37-AF778135A518}"/>
              </c:ext>
            </c:extLst>
          </c:dPt>
          <c:dPt>
            <c:idx val="2"/>
            <c:bubble3D val="0"/>
            <c:spPr>
              <a:solidFill>
                <a:srgbClr val="996633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AAD2-47C9-AA37-AF778135A518}"/>
              </c:ext>
            </c:extLst>
          </c:dPt>
          <c:dPt>
            <c:idx val="3"/>
            <c:bubble3D val="0"/>
            <c:spPr>
              <a:solidFill>
                <a:srgbClr val="FFCC00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7-AAD2-47C9-AA37-AF778135A518}"/>
              </c:ext>
            </c:extLst>
          </c:dPt>
          <c:dLbls>
            <c:dLbl>
              <c:idx val="0"/>
              <c:layout/>
              <c:spPr/>
              <c:txPr>
                <a:bodyPr/>
                <a:lstStyle/>
                <a:p>
                  <a:pPr>
                    <a:defRPr sz="900" b="1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AD2-47C9-AA37-AF778135A518}"/>
                </c:ext>
              </c:extLst>
            </c:dLbl>
            <c:dLbl>
              <c:idx val="1"/>
              <c:layout/>
              <c:spPr/>
              <c:txPr>
                <a:bodyPr/>
                <a:lstStyle/>
                <a:p>
                  <a:pPr>
                    <a:defRPr sz="900" b="1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AD2-47C9-AA37-AF778135A518}"/>
                </c:ext>
              </c:extLst>
            </c:dLbl>
            <c:dLbl>
              <c:idx val="2"/>
              <c:layout/>
              <c:spPr/>
              <c:txPr>
                <a:bodyPr/>
                <a:lstStyle/>
                <a:p>
                  <a:pPr>
                    <a:defRPr sz="900" b="1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AD2-47C9-AA37-AF778135A518}"/>
                </c:ext>
              </c:extLst>
            </c:dLbl>
            <c:dLbl>
              <c:idx val="3"/>
              <c:layout/>
              <c:spPr/>
              <c:txPr>
                <a:bodyPr/>
                <a:lstStyle/>
                <a:p>
                  <a:pPr>
                    <a:defRPr sz="900" b="1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AD2-47C9-AA37-AF778135A5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404040"/>
                    </a:solidFill>
                    <a:latin typeface="Calibri"/>
                  </a:defRPr>
                </a:pPr>
                <a:endParaRPr lang="ca-ES"/>
              </a:p>
            </c:txPr>
            <c:showLegendKey val="0"/>
            <c:showVal val="1"/>
            <c:showCatName val="1"/>
            <c:showSerName val="0"/>
            <c:showPercent val="0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'estructura explotacions'!$E$7:$E$10</c:f>
              <c:strCache>
                <c:ptCount val="4"/>
                <c:pt idx="0">
                  <c:v>BARCELONA</c:v>
                </c:pt>
                <c:pt idx="1">
                  <c:v>GIRONA</c:v>
                </c:pt>
                <c:pt idx="2">
                  <c:v>TARRAGONA</c:v>
                </c:pt>
                <c:pt idx="3">
                  <c:v>LLEIDA</c:v>
                </c:pt>
              </c:strCache>
            </c:strRef>
          </c:cat>
          <c:val>
            <c:numRef>
              <c:f>'estructura explotacions'!$G$7:$G$10</c:f>
              <c:numCache>
                <c:formatCode>#,##0</c:formatCode>
                <c:ptCount val="4"/>
                <c:pt idx="0">
                  <c:v>2263742</c:v>
                </c:pt>
                <c:pt idx="1">
                  <c:v>1273971</c:v>
                </c:pt>
                <c:pt idx="2">
                  <c:v>686586</c:v>
                </c:pt>
                <c:pt idx="3">
                  <c:v>5627715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AD2-47C9-AA37-AF778135A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</a:rPr>
              <a:t>OCUPACIÓ EN EXPLOTACIONS DE PORCÍ A CATALUNYA</a:t>
            </a:r>
          </a:p>
        </c:rich>
      </c:tx>
      <c:layout>
        <c:manualLayout>
          <c:xMode val="edge"/>
          <c:yMode val="edge"/>
          <c:x val="0.21610836330935199"/>
          <c:y val="6.5573770491803296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5748651079137"/>
          <c:y val="0.230010036801606"/>
          <c:w val="0.79204136690647498"/>
          <c:h val="0.56540649046503799"/>
        </c:manualLayout>
      </c:layout>
      <c:lineChart>
        <c:grouping val="standard"/>
        <c:varyColors val="0"/>
        <c:ser>
          <c:idx val="0"/>
          <c:order val="0"/>
          <c:tx>
            <c:v>ocupació</c:v>
          </c:tx>
          <c:spPr>
            <a:ln w="28440">
              <a:solidFill>
                <a:srgbClr val="FF0000"/>
              </a:solidFill>
              <a:round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Ocupació!$B$6:$Q$6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Ocupació!$B$9:$Q$9</c:f>
              <c:numCache>
                <c:formatCode>_-* #,##0.00\ _€_-;\-* #,##0.00\ _€_-;_-* \-??\ _€_-;_-@_-</c:formatCode>
                <c:ptCount val="16"/>
                <c:pt idx="0">
                  <c:v>86.389130473482894</c:v>
                </c:pt>
                <c:pt idx="1">
                  <c:v>85.920454966249693</c:v>
                </c:pt>
                <c:pt idx="2">
                  <c:v>86.134423419164094</c:v>
                </c:pt>
                <c:pt idx="3">
                  <c:v>89.275693279086795</c:v>
                </c:pt>
                <c:pt idx="4">
                  <c:v>88.034414501272295</c:v>
                </c:pt>
                <c:pt idx="5">
                  <c:v>85.107766869884799</c:v>
                </c:pt>
                <c:pt idx="6">
                  <c:v>92.852806210561695</c:v>
                </c:pt>
                <c:pt idx="7">
                  <c:v>91.589289977407603</c:v>
                </c:pt>
                <c:pt idx="8">
                  <c:v>87.335092020785893</c:v>
                </c:pt>
                <c:pt idx="9">
                  <c:v>86.262874418298296</c:v>
                </c:pt>
                <c:pt idx="10">
                  <c:v>84.863003947836503</c:v>
                </c:pt>
                <c:pt idx="11">
                  <c:v>84.047781524447146</c:v>
                </c:pt>
                <c:pt idx="12">
                  <c:v>84.321758580259456</c:v>
                </c:pt>
                <c:pt idx="13">
                  <c:v>82.419417006043787</c:v>
                </c:pt>
                <c:pt idx="14">
                  <c:v>81.337816810768686</c:v>
                </c:pt>
                <c:pt idx="15">
                  <c:v>81.8222243695553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CA-4F9C-A6DE-BC4C7F1C5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60493497"/>
        <c:axId val="5669385"/>
      </c:lineChart>
      <c:catAx>
        <c:axId val="6049349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 rot="-2700000"/>
          <a:lstStyle/>
          <a:p>
            <a:pPr>
              <a:defRPr sz="9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5669385"/>
        <c:crosses val="autoZero"/>
        <c:auto val="1"/>
        <c:lblAlgn val="ctr"/>
        <c:lblOffset val="100"/>
        <c:noMultiLvlLbl val="1"/>
      </c:catAx>
      <c:valAx>
        <c:axId val="5669385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850" b="0" strike="noStrike" spc="-1">
                    <a:solidFill>
                      <a:srgbClr val="595959"/>
                    </a:solidFill>
                    <a:latin typeface="Arial"/>
                  </a:defRPr>
                </a:pPr>
                <a:r>
                  <a:rPr lang="ca-ES" sz="850" b="0" strike="noStrike" spc="-1">
                    <a:solidFill>
                      <a:srgbClr val="595959"/>
                    </a:solidFill>
                    <a:latin typeface="Arial"/>
                  </a:rPr>
                  <a:t>% D'OCUPACIÓ</a:t>
                </a:r>
              </a:p>
            </c:rich>
          </c:tx>
          <c:layout>
            <c:manualLayout>
              <c:xMode val="edge"/>
              <c:yMode val="edge"/>
              <c:x val="2.9451438848920899E-2"/>
              <c:y val="0.27517564402810302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60493497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</a:rPr>
              <a:t>% D'OCUPACIÓ EN EXPLOTACIONS DE PORCÍ A CATALUNYA PER DEMARCACIONS
ANY 2023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Ocupació!$D$26</c:f>
              <c:strCache>
                <c:ptCount val="1"/>
                <c:pt idx="0">
                  <c:v>% Ocupació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7941F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ED09-4AE2-909B-BDA9E12FF2E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ED09-4AE2-909B-BDA9E12FF2E7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ED09-4AE2-909B-BDA9E12FF2E7}"/>
              </c:ext>
            </c:extLst>
          </c:dPt>
          <c:dPt>
            <c:idx val="3"/>
            <c:invertIfNegative val="0"/>
            <c:bubble3D val="0"/>
            <c:spPr>
              <a:solidFill>
                <a:srgbClr val="FFCC00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7-ED09-4AE2-909B-BDA9E12FF2E7}"/>
              </c:ext>
            </c:extLst>
          </c:dPt>
          <c:dLbls>
            <c:dLbl>
              <c:idx val="0"/>
              <c:layout>
                <c:manualLayout>
                  <c:x val="9.9682992386103154E-3"/>
                  <c:y val="0"/>
                </c:manualLayout>
              </c:layout>
              <c:spPr/>
              <c:txPr>
                <a:bodyPr/>
                <a:lstStyle/>
                <a:p>
                  <a:pPr>
                    <a:defRPr sz="900" b="1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D09-4AE2-909B-BDA9E12FF2E7}"/>
                </c:ext>
              </c:extLst>
            </c:dLbl>
            <c:dLbl>
              <c:idx val="1"/>
              <c:layout>
                <c:manualLayout>
                  <c:x val="9.7689332538381024E-2"/>
                  <c:y val="4.5350712773938838E-3"/>
                </c:manualLayout>
              </c:layout>
              <c:spPr/>
              <c:txPr>
                <a:bodyPr/>
                <a:lstStyle/>
                <a:p>
                  <a:pPr>
                    <a:defRPr sz="900" b="1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D09-4AE2-909B-BDA9E12FF2E7}"/>
                </c:ext>
              </c:extLst>
            </c:dLbl>
            <c:dLbl>
              <c:idx val="2"/>
              <c:layout/>
              <c:spPr/>
              <c:txPr>
                <a:bodyPr/>
                <a:lstStyle/>
                <a:p>
                  <a:pPr>
                    <a:defRPr sz="900" b="1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D09-4AE2-909B-BDA9E12FF2E7}"/>
                </c:ext>
              </c:extLst>
            </c:dLbl>
            <c:dLbl>
              <c:idx val="3"/>
              <c:layout>
                <c:manualLayout>
                  <c:x val="-2.5917578020386821E-2"/>
                  <c:y val="-0.10430663938005937"/>
                </c:manualLayout>
              </c:layout>
              <c:spPr/>
              <c:txPr>
                <a:bodyPr/>
                <a:lstStyle/>
                <a:p>
                  <a:pPr>
                    <a:defRPr sz="900" b="1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D09-4AE2-909B-BDA9E12FF2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404040"/>
                    </a:solidFill>
                    <a:latin typeface="Calibri"/>
                  </a:defRPr>
                </a:pPr>
                <a:endParaRPr lang="ca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Ocupació!$A$27:$A$30</c:f>
              <c:strCache>
                <c:ptCount val="4"/>
                <c:pt idx="0">
                  <c:v>BARCELONA</c:v>
                </c:pt>
                <c:pt idx="1">
                  <c:v>GIRONA</c:v>
                </c:pt>
                <c:pt idx="2">
                  <c:v>TARRAGONA</c:v>
                </c:pt>
                <c:pt idx="3">
                  <c:v>LLEIDA</c:v>
                </c:pt>
              </c:strCache>
            </c:strRef>
          </c:cat>
          <c:val>
            <c:numRef>
              <c:f>Ocupació!$D$27:$D$30</c:f>
              <c:numCache>
                <c:formatCode>#,##0.00</c:formatCode>
                <c:ptCount val="4"/>
                <c:pt idx="0">
                  <c:v>87.74511406335175</c:v>
                </c:pt>
                <c:pt idx="1">
                  <c:v>65.223148721595706</c:v>
                </c:pt>
                <c:pt idx="2">
                  <c:v>94.257674930744301</c:v>
                </c:pt>
                <c:pt idx="3">
                  <c:v>81.680220124864178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D09-4AE2-909B-BDA9E12FF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66611440"/>
        <c:axId val="366610456"/>
      </c:barChart>
      <c:valAx>
        <c:axId val="366610456"/>
        <c:scaling>
          <c:orientation val="minMax"/>
        </c:scaling>
        <c:delete val="0"/>
        <c:axPos val="b"/>
        <c:majorGridlines/>
        <c:numFmt formatCode="#,##0" sourceLinked="0"/>
        <c:majorTickMark val="out"/>
        <c:minorTickMark val="none"/>
        <c:tickLblPos val="nextTo"/>
        <c:crossAx val="366611440"/>
        <c:crosses val="autoZero"/>
        <c:crossBetween val="between"/>
      </c:valAx>
      <c:catAx>
        <c:axId val="3666114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666104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</a:rPr>
              <a:t>EVOLUCIÓ DELS ANIMALS SACRIFICATS TOTAL CATALUNYA</a:t>
            </a:r>
          </a:p>
        </c:rich>
      </c:tx>
      <c:layout>
        <c:manualLayout>
          <c:xMode val="edge"/>
          <c:yMode val="edge"/>
          <c:x val="0.25600554935424141"/>
          <c:y val="6.1111633181097726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644817073170699"/>
          <c:y val="0.20295410982072401"/>
          <c:w val="0.77455357142857095"/>
          <c:h val="0.59882737625436899"/>
        </c:manualLayout>
      </c:layout>
      <c:lineChart>
        <c:grouping val="standard"/>
        <c:varyColors val="0"/>
        <c:ser>
          <c:idx val="0"/>
          <c:order val="0"/>
          <c:tx>
            <c:strRef>
              <c:f>Escorxadors!$A$7</c:f>
              <c:strCache>
                <c:ptCount val="1"/>
                <c:pt idx="0">
                  <c:v>Animals sacrificats (unitats)</c:v>
                </c:pt>
              </c:strCache>
            </c:strRef>
          </c:tx>
          <c:spPr>
            <a:ln w="28440">
              <a:solidFill>
                <a:srgbClr val="FF0000"/>
              </a:solidFill>
              <a:round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(Escorxadors!$B$6:$O$6,Escorxadors!$B$12:$M$12)</c:f>
              <c:numCache>
                <c:formatCode>General</c:formatCode>
                <c:ptCount val="2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</c:numCache>
            </c:numRef>
          </c:cat>
          <c:val>
            <c:numRef>
              <c:f>(Escorxadors!$B$7:$O$7,Escorxadors!$B$13:$M$13)</c:f>
              <c:numCache>
                <c:formatCode>#,##0</c:formatCode>
                <c:ptCount val="26"/>
                <c:pt idx="0">
                  <c:v>11428485</c:v>
                </c:pt>
                <c:pt idx="1">
                  <c:v>11816846</c:v>
                </c:pt>
                <c:pt idx="2">
                  <c:v>11648532</c:v>
                </c:pt>
                <c:pt idx="3">
                  <c:v>12046325</c:v>
                </c:pt>
                <c:pt idx="4">
                  <c:v>12563144</c:v>
                </c:pt>
                <c:pt idx="5">
                  <c:v>13707129</c:v>
                </c:pt>
                <c:pt idx="6">
                  <c:v>14278367</c:v>
                </c:pt>
                <c:pt idx="7">
                  <c:v>15289048</c:v>
                </c:pt>
                <c:pt idx="8">
                  <c:v>15311693</c:v>
                </c:pt>
                <c:pt idx="9">
                  <c:v>16353138</c:v>
                </c:pt>
                <c:pt idx="10">
                  <c:v>16729435</c:v>
                </c:pt>
                <c:pt idx="11">
                  <c:v>16717939</c:v>
                </c:pt>
                <c:pt idx="12">
                  <c:v>16898418</c:v>
                </c:pt>
                <c:pt idx="13">
                  <c:v>17449951</c:v>
                </c:pt>
                <c:pt idx="14">
                  <c:v>18042794</c:v>
                </c:pt>
                <c:pt idx="15">
                  <c:v>18593752</c:v>
                </c:pt>
                <c:pt idx="16">
                  <c:v>19362768</c:v>
                </c:pt>
                <c:pt idx="17">
                  <c:v>19854375</c:v>
                </c:pt>
                <c:pt idx="18">
                  <c:v>21684315</c:v>
                </c:pt>
                <c:pt idx="19">
                  <c:v>21646356</c:v>
                </c:pt>
                <c:pt idx="20">
                  <c:v>22430046</c:v>
                </c:pt>
                <c:pt idx="21">
                  <c:v>22451793</c:v>
                </c:pt>
                <c:pt idx="22">
                  <c:v>23193373</c:v>
                </c:pt>
                <c:pt idx="23">
                  <c:v>24041540</c:v>
                </c:pt>
                <c:pt idx="24">
                  <c:v>23384848</c:v>
                </c:pt>
                <c:pt idx="25">
                  <c:v>22058846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C-4A83-A9D2-E6C809462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43683362"/>
        <c:axId val="40854731"/>
      </c:lineChart>
      <c:catAx>
        <c:axId val="4368336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 rot="-2700000"/>
          <a:lstStyle/>
          <a:p>
            <a:pPr>
              <a:defRPr sz="9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40854731"/>
        <c:crosses val="autoZero"/>
        <c:auto val="1"/>
        <c:lblAlgn val="ctr"/>
        <c:lblOffset val="100"/>
        <c:noMultiLvlLbl val="1"/>
      </c:catAx>
      <c:valAx>
        <c:axId val="40854731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800" b="0" strike="noStrike" spc="-1">
                    <a:solidFill>
                      <a:srgbClr val="595959"/>
                    </a:solidFill>
                    <a:latin typeface="Arial"/>
                  </a:defRPr>
                </a:pPr>
                <a:r>
                  <a:rPr lang="ca-ES" sz="800" b="0" strike="noStrike" spc="-1">
                    <a:solidFill>
                      <a:srgbClr val="595959"/>
                    </a:solidFill>
                    <a:latin typeface="Arial"/>
                  </a:rPr>
                  <a:t>CAPS DE BESTIAR</a:t>
                </a:r>
              </a:p>
            </c:rich>
          </c:tx>
          <c:layout>
            <c:manualLayout>
              <c:xMode val="edge"/>
              <c:yMode val="edge"/>
              <c:x val="2.31380662020906E-2"/>
              <c:y val="0.25155034389446401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43683362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</a:rPr>
              <a:t>EVOLUCIÓ PES CANAL</a:t>
            </a:r>
          </a:p>
        </c:rich>
      </c:tx>
      <c:layout>
        <c:manualLayout>
          <c:xMode val="edge"/>
          <c:yMode val="edge"/>
          <c:x val="0.37996257522884702"/>
          <c:y val="4.9796287913082798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61465161199513"/>
          <c:y val="0.18670414457922241"/>
          <c:w val="0.70201790320133495"/>
          <c:h val="0.58205070167496598"/>
        </c:manualLayout>
      </c:layout>
      <c:lineChart>
        <c:grouping val="standard"/>
        <c:varyColors val="0"/>
        <c:ser>
          <c:idx val="0"/>
          <c:order val="0"/>
          <c:tx>
            <c:strRef>
              <c:f>Escorxadors!$A$8</c:f>
              <c:strCache>
                <c:ptCount val="1"/>
                <c:pt idx="0">
                  <c:v>Pes canal mig (kg/canal)</c:v>
                </c:pt>
              </c:strCache>
            </c:strRef>
          </c:tx>
          <c:spPr>
            <a:ln w="28440">
              <a:solidFill>
                <a:srgbClr val="FF0000"/>
              </a:solidFill>
              <a:round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(Escorxadors!$B$6:$O$6,Escorxadors!$B$12:$M$12)</c:f>
              <c:numCache>
                <c:formatCode>General</c:formatCode>
                <c:ptCount val="2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</c:numCache>
            </c:numRef>
          </c:cat>
          <c:val>
            <c:numRef>
              <c:f>(Escorxadors!$B$8:$O$8,Escorxadors!$B$14:$M$14)</c:f>
              <c:numCache>
                <c:formatCode>#,##0.00</c:formatCode>
                <c:ptCount val="26"/>
                <c:pt idx="0">
                  <c:v>118.02436770928099</c:v>
                </c:pt>
                <c:pt idx="1">
                  <c:v>114.14549330675899</c:v>
                </c:pt>
                <c:pt idx="2">
                  <c:v>115.794824274853</c:v>
                </c:pt>
                <c:pt idx="3">
                  <c:v>111.97105474076101</c:v>
                </c:pt>
                <c:pt idx="4">
                  <c:v>107.364821735706</c:v>
                </c:pt>
                <c:pt idx="5">
                  <c:v>98.4042475999168</c:v>
                </c:pt>
                <c:pt idx="6">
                  <c:v>94.467365630817596</c:v>
                </c:pt>
                <c:pt idx="7">
                  <c:v>88.222609805397994</c:v>
                </c:pt>
                <c:pt idx="8">
                  <c:v>88.092134292399905</c:v>
                </c:pt>
                <c:pt idx="9">
                  <c:v>82.482011464710894</c:v>
                </c:pt>
                <c:pt idx="10">
                  <c:v>80.626734614767301</c:v>
                </c:pt>
                <c:pt idx="11">
                  <c:v>80.037557261095401</c:v>
                </c:pt>
                <c:pt idx="12">
                  <c:v>81.039302022236598</c:v>
                </c:pt>
                <c:pt idx="13">
                  <c:v>81.272377211832904</c:v>
                </c:pt>
                <c:pt idx="14">
                  <c:v>80.5948901262188</c:v>
                </c:pt>
                <c:pt idx="15">
                  <c:v>81</c:v>
                </c:pt>
                <c:pt idx="16">
                  <c:v>81.440473800026894</c:v>
                </c:pt>
                <c:pt idx="17">
                  <c:v>81.862108477350702</c:v>
                </c:pt>
                <c:pt idx="18">
                  <c:v>82.724897696791402</c:v>
                </c:pt>
                <c:pt idx="19">
                  <c:v>83.007522374666706</c:v>
                </c:pt>
                <c:pt idx="20">
                  <c:v>84.006975509546393</c:v>
                </c:pt>
                <c:pt idx="21">
                  <c:v>84.122819945827899</c:v>
                </c:pt>
                <c:pt idx="22">
                  <c:v>86.02</c:v>
                </c:pt>
                <c:pt idx="23">
                  <c:v>86.54</c:v>
                </c:pt>
                <c:pt idx="24">
                  <c:v>86.35</c:v>
                </c:pt>
                <c:pt idx="25">
                  <c:v>88.789907142014599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4E-4C30-B312-8DBCD178D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60055271"/>
        <c:axId val="39981006"/>
      </c:lineChart>
      <c:lineChart>
        <c:grouping val="standard"/>
        <c:varyColors val="0"/>
        <c:ser>
          <c:idx val="1"/>
          <c:order val="1"/>
          <c:tx>
            <c:strRef>
              <c:f>Escorxadors!$A$9</c:f>
              <c:strCache>
                <c:ptCount val="1"/>
                <c:pt idx="0">
                  <c:v>Pes canal total (t)</c:v>
                </c:pt>
              </c:strCache>
            </c:strRef>
          </c:tx>
          <c:spPr>
            <a:ln w="28440">
              <a:solidFill>
                <a:srgbClr val="ED7D31"/>
              </a:solidFill>
              <a:round/>
            </a:ln>
          </c:spPr>
          <c:marker>
            <c:symbol val="circle"/>
            <c:size val="5"/>
            <c:spPr>
              <a:solidFill>
                <a:srgbClr val="ED7D31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(Escorxadors!$B$6:$O$6,Escorxadors!$B$12:$J$12)</c:f>
              <c:numCache>
                <c:formatCode>General</c:formatCode>
                <c:ptCount val="23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</c:numCache>
            </c:numRef>
          </c:cat>
          <c:val>
            <c:numRef>
              <c:f>(Escorxadors!$B$9:$O$9,Escorxadors!$B$15:$M$15)</c:f>
              <c:numCache>
                <c:formatCode>#,##0</c:formatCode>
                <c:ptCount val="26"/>
                <c:pt idx="0">
                  <c:v>1348839.716</c:v>
                </c:pt>
                <c:pt idx="1">
                  <c:v>1348839.716</c:v>
                </c:pt>
                <c:pt idx="2">
                  <c:v>1348839.716</c:v>
                </c:pt>
                <c:pt idx="3">
                  <c:v>1348839.716</c:v>
                </c:pt>
                <c:pt idx="4">
                  <c:v>1348839.716</c:v>
                </c:pt>
                <c:pt idx="5">
                  <c:v>1348839.716</c:v>
                </c:pt>
                <c:pt idx="6">
                  <c:v>1348839.716</c:v>
                </c:pt>
                <c:pt idx="7">
                  <c:v>1348839.716</c:v>
                </c:pt>
                <c:pt idx="8">
                  <c:v>1348839.716</c:v>
                </c:pt>
                <c:pt idx="9">
                  <c:v>1348839.716</c:v>
                </c:pt>
                <c:pt idx="10">
                  <c:v>1348839.716</c:v>
                </c:pt>
                <c:pt idx="11">
                  <c:v>1338063</c:v>
                </c:pt>
                <c:pt idx="12">
                  <c:v>1369436</c:v>
                </c:pt>
                <c:pt idx="13">
                  <c:v>1418199</c:v>
                </c:pt>
                <c:pt idx="14">
                  <c:v>1454156</c:v>
                </c:pt>
                <c:pt idx="15">
                  <c:v>1506987</c:v>
                </c:pt>
                <c:pt idx="16">
                  <c:v>1576915</c:v>
                </c:pt>
                <c:pt idx="17">
                  <c:v>1625321</c:v>
                </c:pt>
                <c:pt idx="18">
                  <c:v>1793832.74</c:v>
                </c:pt>
                <c:pt idx="19">
                  <c:v>1796810.38</c:v>
                </c:pt>
                <c:pt idx="20">
                  <c:v>1884280.325</c:v>
                </c:pt>
                <c:pt idx="21">
                  <c:v>1888708.14</c:v>
                </c:pt>
                <c:pt idx="22">
                  <c:v>1995188.21</c:v>
                </c:pt>
                <c:pt idx="23">
                  <c:v>2080548.88</c:v>
                </c:pt>
                <c:pt idx="24">
                  <c:v>2019354.13</c:v>
                </c:pt>
                <c:pt idx="25">
                  <c:v>1958602.888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4E-4C30-B312-8DBCD178D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21298820"/>
        <c:axId val="73809907"/>
      </c:lineChart>
      <c:catAx>
        <c:axId val="60055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39981006"/>
        <c:crosses val="autoZero"/>
        <c:auto val="1"/>
        <c:lblAlgn val="ctr"/>
        <c:lblOffset val="100"/>
        <c:noMultiLvlLbl val="1"/>
      </c:catAx>
      <c:valAx>
        <c:axId val="39981006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850" b="0" strike="noStrike" spc="-1">
                    <a:solidFill>
                      <a:srgbClr val="595959"/>
                    </a:solidFill>
                    <a:latin typeface="Arial"/>
                  </a:defRPr>
                </a:pPr>
                <a:r>
                  <a:rPr lang="ca-ES" sz="850" b="0" strike="noStrike" spc="-1">
                    <a:solidFill>
                      <a:srgbClr val="595959"/>
                    </a:solidFill>
                    <a:latin typeface="Arial"/>
                  </a:rPr>
                  <a:t>PES CANAL MIG </a:t>
                </a:r>
                <a:r>
                  <a:rPr lang="ca-ES" sz="850" b="0" strike="noStrike" spc="-1" baseline="0">
                    <a:solidFill>
                      <a:srgbClr val="595959"/>
                    </a:solidFill>
                    <a:latin typeface="Arial"/>
                  </a:rPr>
                  <a:t> (kg/canal)</a:t>
                </a:r>
                <a:endParaRPr lang="ca-ES" sz="850" b="0" strike="noStrike" spc="-1">
                  <a:solidFill>
                    <a:srgbClr val="595959"/>
                  </a:solidFill>
                  <a:latin typeface="Arial"/>
                </a:endParaRPr>
              </a:p>
            </c:rich>
          </c:tx>
          <c:layout>
            <c:manualLayout>
              <c:xMode val="edge"/>
              <c:yMode val="edge"/>
              <c:x val="3.2923736996955479E-2"/>
              <c:y val="0.26813968697139473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60055271"/>
        <c:crosses val="autoZero"/>
        <c:crossBetween val="midCat"/>
      </c:valAx>
      <c:catAx>
        <c:axId val="212988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809907"/>
        <c:crosses val="autoZero"/>
        <c:auto val="1"/>
        <c:lblAlgn val="ctr"/>
        <c:lblOffset val="100"/>
        <c:noMultiLvlLbl val="1"/>
      </c:catAx>
      <c:valAx>
        <c:axId val="73809907"/>
        <c:scaling>
          <c:orientation val="minMax"/>
        </c:scaling>
        <c:delete val="0"/>
        <c:axPos val="r"/>
        <c:title>
          <c:tx>
            <c:rich>
              <a:bodyPr rot="5400000"/>
              <a:lstStyle/>
              <a:p>
                <a:pPr>
                  <a:defRPr sz="850" b="0" strike="noStrike" spc="-1">
                    <a:solidFill>
                      <a:srgbClr val="595959"/>
                    </a:solidFill>
                    <a:latin typeface="Arial"/>
                  </a:defRPr>
                </a:pPr>
                <a:r>
                  <a:rPr lang="ca-ES" sz="850" b="0" strike="noStrike" spc="-1">
                    <a:solidFill>
                      <a:srgbClr val="595959"/>
                    </a:solidFill>
                    <a:latin typeface="Arial"/>
                  </a:rPr>
                  <a:t>PES CANAL</a:t>
                </a:r>
                <a:r>
                  <a:rPr lang="ca-ES" sz="850" b="0" strike="noStrike" spc="-1" baseline="0">
                    <a:solidFill>
                      <a:srgbClr val="595959"/>
                    </a:solidFill>
                    <a:latin typeface="Arial"/>
                  </a:rPr>
                  <a:t> TOTAL</a:t>
                </a:r>
                <a:r>
                  <a:rPr lang="ca-ES" sz="850" b="0" strike="noStrike" spc="-1">
                    <a:solidFill>
                      <a:srgbClr val="595959"/>
                    </a:solidFill>
                    <a:latin typeface="Arial"/>
                  </a:rPr>
                  <a:t> (t)</a:t>
                </a:r>
              </a:p>
            </c:rich>
          </c:tx>
          <c:layout>
            <c:manualLayout>
              <c:xMode val="edge"/>
              <c:yMode val="edge"/>
              <c:x val="0.94280078895463504"/>
              <c:y val="0.29255319148936199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ca-ES"/>
          </a:p>
        </c:txPr>
        <c:crossAx val="21298820"/>
        <c:crosses val="max"/>
        <c:crossBetween val="midCat"/>
      </c:valAx>
      <c:spPr>
        <a:noFill/>
        <a:ln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/>
        <a:lstStyle/>
        <a:p>
          <a:pPr>
            <a:defRPr sz="1000" b="0" strike="noStrike" spc="-1">
              <a:solidFill>
                <a:srgbClr val="595959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</a:rPr>
              <a:t>COMPARATIU DEL PES MIG DE LA CANAL PORCINA PER DEMARCACIONS </a:t>
            </a:r>
          </a:p>
        </c:rich>
      </c:tx>
      <c:layout>
        <c:manualLayout>
          <c:xMode val="edge"/>
          <c:yMode val="edge"/>
          <c:x val="0.27029719408932401"/>
          <c:y val="9.4035217110721894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69483646023599"/>
          <c:y val="0.22485479856181401"/>
          <c:w val="0.79366594720239103"/>
          <c:h val="0.46962293721766402"/>
        </c:manualLayout>
      </c:layout>
      <c:lineChart>
        <c:grouping val="standard"/>
        <c:varyColors val="0"/>
        <c:ser>
          <c:idx val="0"/>
          <c:order val="0"/>
          <c:tx>
            <c:v>Barcelona</c:v>
          </c:tx>
          <c:spPr>
            <a:ln w="28440">
              <a:solidFill>
                <a:srgbClr val="FFC000"/>
              </a:solidFill>
              <a:round/>
            </a:ln>
          </c:spPr>
          <c:marker>
            <c:symbol val="circle"/>
            <c:size val="5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Escorxadors!$B$71:$B$96</c:f>
              <c:numCache>
                <c:formatCode>General</c:formatCode>
                <c:ptCount val="2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</c:numCache>
            </c:numRef>
          </c:cat>
          <c:val>
            <c:numRef>
              <c:f>Escorxadors!$J$71:$J$96</c:f>
              <c:numCache>
                <c:formatCode>#,##0.00</c:formatCode>
                <c:ptCount val="26"/>
                <c:pt idx="0">
                  <c:v>80.703419301405305</c:v>
                </c:pt>
                <c:pt idx="1">
                  <c:v>81.010996439996802</c:v>
                </c:pt>
                <c:pt idx="2">
                  <c:v>81.199769309646797</c:v>
                </c:pt>
                <c:pt idx="3">
                  <c:v>80.322592876877394</c:v>
                </c:pt>
                <c:pt idx="4">
                  <c:v>81.326336305073795</c:v>
                </c:pt>
                <c:pt idx="5">
                  <c:v>83.2170386735108</c:v>
                </c:pt>
                <c:pt idx="6">
                  <c:v>83.439603455707001</c:v>
                </c:pt>
                <c:pt idx="7">
                  <c:v>83.546700419708102</c:v>
                </c:pt>
                <c:pt idx="8">
                  <c:v>83.661885791544407</c:v>
                </c:pt>
                <c:pt idx="9">
                  <c:v>82.877364007421093</c:v>
                </c:pt>
                <c:pt idx="10">
                  <c:v>83.116773678707801</c:v>
                </c:pt>
                <c:pt idx="11">
                  <c:v>84.045306673721996</c:v>
                </c:pt>
                <c:pt idx="12">
                  <c:v>84.266237026525602</c:v>
                </c:pt>
                <c:pt idx="13">
                  <c:v>84.053529963596802</c:v>
                </c:pt>
                <c:pt idx="14">
                  <c:v>83.073114880305496</c:v>
                </c:pt>
                <c:pt idx="15">
                  <c:v>83.075953983276705</c:v>
                </c:pt>
                <c:pt idx="16">
                  <c:v>83.069134868967495</c:v>
                </c:pt>
                <c:pt idx="17">
                  <c:v>83.183910400064207</c:v>
                </c:pt>
                <c:pt idx="18">
                  <c:v>84.338250428680098</c:v>
                </c:pt>
                <c:pt idx="19">
                  <c:v>85.015222914158301</c:v>
                </c:pt>
                <c:pt idx="20">
                  <c:v>86.068527574743499</c:v>
                </c:pt>
                <c:pt idx="21">
                  <c:v>85.835321613903304</c:v>
                </c:pt>
                <c:pt idx="22">
                  <c:v>88.221845268678877</c:v>
                </c:pt>
                <c:pt idx="23">
                  <c:v>88.77</c:v>
                </c:pt>
                <c:pt idx="24">
                  <c:v>88.88</c:v>
                </c:pt>
                <c:pt idx="25">
                  <c:v>91.744410734863436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76-4C01-A32E-FE302DA097CC}"/>
            </c:ext>
          </c:extLst>
        </c:ser>
        <c:ser>
          <c:idx val="1"/>
          <c:order val="1"/>
          <c:tx>
            <c:v>Girona</c:v>
          </c:tx>
          <c:spPr>
            <a:ln w="28440">
              <a:solidFill>
                <a:srgbClr val="ED7D31"/>
              </a:solidFill>
              <a:round/>
            </a:ln>
          </c:spPr>
          <c:marker>
            <c:symbol val="circle"/>
            <c:size val="5"/>
            <c:spPr>
              <a:solidFill>
                <a:srgbClr val="ED7D31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Escorxadors!$B$71:$B$96</c:f>
              <c:numCache>
                <c:formatCode>General</c:formatCode>
                <c:ptCount val="2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</c:numCache>
            </c:numRef>
          </c:cat>
          <c:val>
            <c:numRef>
              <c:f>Escorxadors!$J$106:$J$131</c:f>
              <c:numCache>
                <c:formatCode>#,##0.00</c:formatCode>
                <c:ptCount val="26"/>
                <c:pt idx="0">
                  <c:v>77.125626704529907</c:v>
                </c:pt>
                <c:pt idx="1">
                  <c:v>77.290238078504998</c:v>
                </c:pt>
                <c:pt idx="2">
                  <c:v>76.458666922264001</c:v>
                </c:pt>
                <c:pt idx="3">
                  <c:v>76.671655742821798</c:v>
                </c:pt>
                <c:pt idx="4">
                  <c:v>76.900491408137995</c:v>
                </c:pt>
                <c:pt idx="5">
                  <c:v>75.896626010162507</c:v>
                </c:pt>
                <c:pt idx="6">
                  <c:v>76.795331220217903</c:v>
                </c:pt>
                <c:pt idx="7">
                  <c:v>76.615670008477906</c:v>
                </c:pt>
                <c:pt idx="8">
                  <c:v>76.584771120666403</c:v>
                </c:pt>
                <c:pt idx="9">
                  <c:v>76.9409408356466</c:v>
                </c:pt>
                <c:pt idx="10">
                  <c:v>77.703244101609599</c:v>
                </c:pt>
                <c:pt idx="11">
                  <c:v>75.445571757057294</c:v>
                </c:pt>
                <c:pt idx="12">
                  <c:v>76.388466259109094</c:v>
                </c:pt>
                <c:pt idx="13">
                  <c:v>76.059630497787893</c:v>
                </c:pt>
                <c:pt idx="14">
                  <c:v>76.374065233294104</c:v>
                </c:pt>
                <c:pt idx="15">
                  <c:v>77.190802309614995</c:v>
                </c:pt>
                <c:pt idx="16">
                  <c:v>77.5823868639811</c:v>
                </c:pt>
                <c:pt idx="17">
                  <c:v>78.167159565315899</c:v>
                </c:pt>
                <c:pt idx="18">
                  <c:v>78.6711325890426</c:v>
                </c:pt>
                <c:pt idx="19">
                  <c:v>79.179895019992102</c:v>
                </c:pt>
                <c:pt idx="20">
                  <c:v>80.255293325259203</c:v>
                </c:pt>
                <c:pt idx="21">
                  <c:v>80.882019749946494</c:v>
                </c:pt>
                <c:pt idx="22">
                  <c:v>82.766274973756595</c:v>
                </c:pt>
                <c:pt idx="23">
                  <c:v>83.13</c:v>
                </c:pt>
                <c:pt idx="24">
                  <c:v>83.15</c:v>
                </c:pt>
                <c:pt idx="25">
                  <c:v>85.240292212491497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76-4C01-A32E-FE302DA097CC}"/>
            </c:ext>
          </c:extLst>
        </c:ser>
        <c:ser>
          <c:idx val="2"/>
          <c:order val="2"/>
          <c:tx>
            <c:v>Lleida</c:v>
          </c:tx>
          <c:spPr>
            <a:ln w="28440">
              <a:solidFill>
                <a:srgbClr val="FF0000"/>
              </a:solidFill>
              <a:round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Escorxadors!$B$71:$B$96</c:f>
              <c:numCache>
                <c:formatCode>General</c:formatCode>
                <c:ptCount val="2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</c:numCache>
            </c:numRef>
          </c:cat>
          <c:val>
            <c:numRef>
              <c:f>Escorxadors!$J$141:$J$166</c:f>
              <c:numCache>
                <c:formatCode>#,##0.00</c:formatCode>
                <c:ptCount val="26"/>
                <c:pt idx="0">
                  <c:v>81.662376209827997</c:v>
                </c:pt>
                <c:pt idx="1">
                  <c:v>80.597279190098803</c:v>
                </c:pt>
                <c:pt idx="2">
                  <c:v>78.272161243816001</c:v>
                </c:pt>
                <c:pt idx="3">
                  <c:v>79.680398922832794</c:v>
                </c:pt>
                <c:pt idx="4">
                  <c:v>86.925912617612198</c:v>
                </c:pt>
                <c:pt idx="5">
                  <c:v>85.828293334360595</c:v>
                </c:pt>
                <c:pt idx="6">
                  <c:v>81.028978889622294</c:v>
                </c:pt>
                <c:pt idx="7">
                  <c:v>79.480177491724405</c:v>
                </c:pt>
                <c:pt idx="8">
                  <c:v>78.945827982404893</c:v>
                </c:pt>
                <c:pt idx="9">
                  <c:v>79.984831363983503</c:v>
                </c:pt>
                <c:pt idx="10">
                  <c:v>80.545910619322598</c:v>
                </c:pt>
                <c:pt idx="11">
                  <c:v>78.927837447259705</c:v>
                </c:pt>
                <c:pt idx="12">
                  <c:v>82.416043179127598</c:v>
                </c:pt>
                <c:pt idx="13">
                  <c:v>86.470358303139307</c:v>
                </c:pt>
                <c:pt idx="14">
                  <c:v>84.937249797772196</c:v>
                </c:pt>
                <c:pt idx="15">
                  <c:v>86.509035509161805</c:v>
                </c:pt>
                <c:pt idx="16">
                  <c:v>87.602565472691794</c:v>
                </c:pt>
                <c:pt idx="17">
                  <c:v>89.352383098075194</c:v>
                </c:pt>
                <c:pt idx="18">
                  <c:v>90.375659218728202</c:v>
                </c:pt>
                <c:pt idx="19">
                  <c:v>90.770183227120796</c:v>
                </c:pt>
                <c:pt idx="20">
                  <c:v>92.150745434756004</c:v>
                </c:pt>
                <c:pt idx="21">
                  <c:v>91.284060501222399</c:v>
                </c:pt>
                <c:pt idx="22">
                  <c:v>90.214195526859385</c:v>
                </c:pt>
                <c:pt idx="23">
                  <c:v>91.19</c:v>
                </c:pt>
                <c:pt idx="24">
                  <c:v>91.01</c:v>
                </c:pt>
                <c:pt idx="25">
                  <c:v>94.529298849570765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76-4C01-A32E-FE302DA097CC}"/>
            </c:ext>
          </c:extLst>
        </c:ser>
        <c:ser>
          <c:idx val="3"/>
          <c:order val="3"/>
          <c:tx>
            <c:v>Tarragona</c:v>
          </c:tx>
          <c:spPr>
            <a:ln w="28440">
              <a:solidFill>
                <a:srgbClr val="9E480E"/>
              </a:solidFill>
              <a:round/>
            </a:ln>
          </c:spPr>
          <c:marker>
            <c:symbol val="circle"/>
            <c:size val="5"/>
            <c:spPr>
              <a:solidFill>
                <a:srgbClr val="9E480E"/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Escorxadors!$B$71:$B$96</c:f>
              <c:numCache>
                <c:formatCode>General</c:formatCode>
                <c:ptCount val="2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</c:numCache>
            </c:numRef>
          </c:cat>
          <c:val>
            <c:numRef>
              <c:f>Escorxadors!$J$176:$J$201</c:f>
              <c:numCache>
                <c:formatCode>0.00</c:formatCode>
                <c:ptCount val="26"/>
                <c:pt idx="0">
                  <c:v>75.907603671775902</c:v>
                </c:pt>
                <c:pt idx="1">
                  <c:v>74.196431421366796</c:v>
                </c:pt>
                <c:pt idx="2">
                  <c:v>76.840502456660801</c:v>
                </c:pt>
                <c:pt idx="3">
                  <c:v>76.3437506749314</c:v>
                </c:pt>
                <c:pt idx="4">
                  <c:v>74.842563532946201</c:v>
                </c:pt>
                <c:pt idx="5">
                  <c:v>80.867099188027396</c:v>
                </c:pt>
                <c:pt idx="6">
                  <c:v>77.763234064449705</c:v>
                </c:pt>
                <c:pt idx="7">
                  <c:v>79.967301095496296</c:v>
                </c:pt>
                <c:pt idx="8">
                  <c:v>79.145705609350799</c:v>
                </c:pt>
                <c:pt idx="9">
                  <c:v>79.499063387515903</c:v>
                </c:pt>
                <c:pt idx="10">
                  <c:v>79.338182816360103</c:v>
                </c:pt>
                <c:pt idx="11">
                  <c:v>87.5638461538462</c:v>
                </c:pt>
                <c:pt idx="12">
                  <c:v>88.325127195142002</c:v>
                </c:pt>
                <c:pt idx="13">
                  <c:v>86.552967276760995</c:v>
                </c:pt>
                <c:pt idx="14">
                  <c:v>85.811094166984404</c:v>
                </c:pt>
                <c:pt idx="15">
                  <c:v>87.172610276058606</c:v>
                </c:pt>
                <c:pt idx="16">
                  <c:v>86.050659630606901</c:v>
                </c:pt>
                <c:pt idx="17">
                  <c:v>88.0272645335737</c:v>
                </c:pt>
                <c:pt idx="18">
                  <c:v>89.121980676328505</c:v>
                </c:pt>
                <c:pt idx="19">
                  <c:v>87.139593908629493</c:v>
                </c:pt>
                <c:pt idx="20">
                  <c:v>89.4251261918116</c:v>
                </c:pt>
                <c:pt idx="21">
                  <c:v>91.262299690750595</c:v>
                </c:pt>
                <c:pt idx="22">
                  <c:v>88.825745682888524</c:v>
                </c:pt>
                <c:pt idx="23">
                  <c:v>82.15</c:v>
                </c:pt>
                <c:pt idx="24">
                  <c:v>90.38</c:v>
                </c:pt>
                <c:pt idx="25">
                  <c:v>94.001088139281833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76-4C01-A32E-FE302DA09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9819917"/>
        <c:axId val="91414255"/>
      </c:lineChart>
      <c:catAx>
        <c:axId val="981991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 rot="-2700000"/>
          <a:lstStyle/>
          <a:p>
            <a:pPr>
              <a:defRPr sz="9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91414255"/>
        <c:crosses val="autoZero"/>
        <c:auto val="1"/>
        <c:lblAlgn val="ctr"/>
        <c:lblOffset val="100"/>
        <c:noMultiLvlLbl val="1"/>
      </c:catAx>
      <c:valAx>
        <c:axId val="91414255"/>
        <c:scaling>
          <c:orientation val="minMax"/>
          <c:min val="65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850" b="0" strike="noStrike" spc="-1">
                    <a:solidFill>
                      <a:srgbClr val="595959"/>
                    </a:solidFill>
                    <a:latin typeface="Arial"/>
                  </a:defRPr>
                </a:pPr>
                <a:r>
                  <a:rPr lang="ca-ES" sz="850" b="0" strike="noStrike" spc="-1">
                    <a:solidFill>
                      <a:srgbClr val="595959"/>
                    </a:solidFill>
                    <a:latin typeface="Arial"/>
                  </a:rPr>
                  <a:t>PES CANAL MIG (kg)</a:t>
                </a:r>
              </a:p>
            </c:rich>
          </c:tx>
          <c:layout>
            <c:manualLayout>
              <c:xMode val="edge"/>
              <c:yMode val="edge"/>
              <c:x val="7.0562842437323595E-2"/>
              <c:y val="0.28256660827878699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9819917"/>
        <c:crosses val="autoZero"/>
        <c:crossBetween val="midCat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9142453926614598"/>
          <c:y val="0.82787867613164901"/>
          <c:w val="0.51147731517994299"/>
          <c:h val="8.9249492900608504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ca-ES"/>
        </a:p>
      </c:txPr>
    </c:legend>
    <c:plotVisOnly val="0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</a:rPr>
              <a:t>SACRIFICI PORCÍ DE CATALUNYA RESPECTE A</a:t>
            </a:r>
            <a:br>
              <a:rPr lang="ca-ES" sz="1000" b="1" strike="noStrike" spc="-1">
                <a:solidFill>
                  <a:srgbClr val="595959"/>
                </a:solidFill>
                <a:latin typeface="Arial"/>
              </a:rPr>
            </a:br>
            <a:r>
              <a:rPr lang="ca-ES" sz="1000" b="1" strike="noStrike" spc="-1">
                <a:solidFill>
                  <a:srgbClr val="595959"/>
                </a:solidFill>
                <a:latin typeface="Arial"/>
              </a:rPr>
              <a:t>ESPANYA L'ANY</a:t>
            </a:r>
            <a:r>
              <a:rPr lang="ca-ES" sz="1000" b="1" strike="noStrike" spc="-1" baseline="0">
                <a:solidFill>
                  <a:srgbClr val="595959"/>
                </a:solidFill>
                <a:latin typeface="Arial"/>
              </a:rPr>
              <a:t> 2023</a:t>
            </a:r>
            <a:endParaRPr lang="ca-ES" sz="1000" b="1" strike="noStrike" spc="-1">
              <a:solidFill>
                <a:srgbClr val="595959"/>
              </a:solidFill>
              <a:latin typeface="Arial"/>
            </a:endParaRPr>
          </a:p>
        </c:rich>
      </c:tx>
      <c:layout>
        <c:manualLayout>
          <c:xMode val="edge"/>
          <c:yMode val="edge"/>
          <c:x val="0.142004683133167"/>
          <c:y val="4.7319034852546897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2238839791525"/>
          <c:y val="0.19812332439678301"/>
          <c:w val="0.70269657829141197"/>
          <c:h val="0.617024128686326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'Comparativa Cat-Esp'!$F$6</c:f>
              <c:strCache>
                <c:ptCount val="1"/>
                <c:pt idx="0">
                  <c:v>Catalunya </c:v>
                </c:pt>
              </c:strCache>
            </c:strRef>
          </c:tx>
          <c:spPr>
            <a:solidFill>
              <a:srgbClr val="FF0000"/>
            </a:solidFill>
            <a:ln w="19080">
              <a:solidFill>
                <a:srgbClr val="FFFFFF"/>
              </a:solidFill>
              <a:round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55F-4A8F-B618-57A71DD10A4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'Comparativa Cat-Esp'!$E$7</c:f>
              <c:strCache>
                <c:ptCount val="1"/>
                <c:pt idx="0">
                  <c:v>Animals sacrificats (unitats)</c:v>
                </c:pt>
              </c:strCache>
            </c:strRef>
          </c:cat>
          <c:val>
            <c:numRef>
              <c:f>'Comparativa Cat-Esp'!$F$7</c:f>
              <c:numCache>
                <c:formatCode>#,##0</c:formatCode>
                <c:ptCount val="1"/>
                <c:pt idx="0">
                  <c:v>22058846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5F-4A8F-B618-57A71DD10A4D}"/>
            </c:ext>
          </c:extLst>
        </c:ser>
        <c:ser>
          <c:idx val="1"/>
          <c:order val="1"/>
          <c:tx>
            <c:strRef>
              <c:f>'Comparativa Cat-Esp'!$G$6</c:f>
              <c:strCache>
                <c:ptCount val="1"/>
                <c:pt idx="0">
                  <c:v>Espanya</c:v>
                </c:pt>
              </c:strCache>
            </c:strRef>
          </c:tx>
          <c:spPr>
            <a:solidFill>
              <a:srgbClr val="ED7D31"/>
            </a:solidFill>
            <a:ln w="19080">
              <a:solidFill>
                <a:srgbClr val="FFFFFF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'Comparativa Cat-Esp'!$E$7</c:f>
              <c:strCache>
                <c:ptCount val="1"/>
                <c:pt idx="0">
                  <c:v>Animals sacrificats (unitats)</c:v>
                </c:pt>
              </c:strCache>
            </c:strRef>
          </c:cat>
          <c:val>
            <c:numRef>
              <c:f>'Comparativa Cat-Esp'!$G$7</c:f>
              <c:numCache>
                <c:formatCode>#,##0</c:formatCode>
                <c:ptCount val="1"/>
                <c:pt idx="0">
                  <c:v>52989958.287688136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5F-4A8F-B618-57A71DD10A4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68962344"/>
        <c:axId val="31350498"/>
      </c:barChart>
      <c:catAx>
        <c:axId val="68962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1350498"/>
        <c:crosses val="autoZero"/>
        <c:auto val="1"/>
        <c:lblAlgn val="ctr"/>
        <c:lblOffset val="100"/>
        <c:noMultiLvlLbl val="1"/>
      </c:catAx>
      <c:valAx>
        <c:axId val="31350498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850" b="0" strike="noStrike" spc="-1">
                    <a:solidFill>
                      <a:srgbClr val="595959"/>
                    </a:solidFill>
                    <a:latin typeface="Arial"/>
                  </a:defRPr>
                </a:pPr>
                <a:r>
                  <a:rPr lang="ca-ES" sz="850" b="0" strike="noStrike" spc="-1">
                    <a:solidFill>
                      <a:srgbClr val="595959"/>
                    </a:solidFill>
                    <a:latin typeface="Arial"/>
                  </a:rPr>
                  <a:t>ANIMALS SACRIFICATS</a:t>
                </a:r>
              </a:p>
            </c:rich>
          </c:tx>
          <c:layout>
            <c:manualLayout>
              <c:xMode val="edge"/>
              <c:yMode val="edge"/>
              <c:x val="3.6860790089885902E-2"/>
              <c:y val="0.21863270777479901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ca-ES"/>
          </a:p>
        </c:txPr>
        <c:crossAx val="6896234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6535992144421803"/>
          <c:y val="0.87278820375335098"/>
          <c:w val="0.29113159087475399"/>
          <c:h val="7.96353398578898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50" b="1" strike="noStrike" spc="-1">
                <a:solidFill>
                  <a:srgbClr val="595959"/>
                </a:solidFill>
                <a:latin typeface="Arial"/>
              </a:defRPr>
            </a:pPr>
            <a:r>
              <a:rPr lang="ca-ES" sz="1050" b="1" strike="noStrike" spc="-1">
                <a:solidFill>
                  <a:srgbClr val="595959"/>
                </a:solidFill>
                <a:latin typeface="Arial"/>
              </a:rPr>
              <a:t>PES CANAL MIG PORCÍ DE CATALUNYA RESPECTE A ESPANYA L'ANY 2023 </a:t>
            </a:r>
          </a:p>
        </c:rich>
      </c:tx>
      <c:layout>
        <c:manualLayout>
          <c:xMode val="edge"/>
          <c:yMode val="edge"/>
          <c:x val="0.13881766903523601"/>
          <c:y val="4.4354838709677401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380118672625"/>
          <c:y val="0.21330645161290299"/>
          <c:w val="0.79561936854442905"/>
          <c:h val="0.577956989247311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'Comparativa Cat-Esp'!$F$6</c:f>
              <c:strCache>
                <c:ptCount val="1"/>
                <c:pt idx="0">
                  <c:v>Catalunya </c:v>
                </c:pt>
              </c:strCache>
            </c:strRef>
          </c:tx>
          <c:spPr>
            <a:solidFill>
              <a:srgbClr val="FF0000"/>
            </a:solidFill>
            <a:ln w="19080">
              <a:solidFill>
                <a:srgbClr val="FFFFFF"/>
              </a:solidFill>
              <a:round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FAD-4B2A-83D0-49B14F330951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'Comparativa Cat-Esp'!$E$8</c:f>
              <c:strCache>
                <c:ptCount val="1"/>
                <c:pt idx="0">
                  <c:v>Pes canal mig (kg)</c:v>
                </c:pt>
              </c:strCache>
            </c:strRef>
          </c:cat>
          <c:val>
            <c:numRef>
              <c:f>'Comparativa Cat-Esp'!$F$8</c:f>
              <c:numCache>
                <c:formatCode>#,##0.00</c:formatCode>
                <c:ptCount val="1"/>
                <c:pt idx="0">
                  <c:v>88.789907142014599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AD-4B2A-83D0-49B14F330951}"/>
            </c:ext>
          </c:extLst>
        </c:ser>
        <c:ser>
          <c:idx val="1"/>
          <c:order val="1"/>
          <c:tx>
            <c:strRef>
              <c:f>'Comparativa Cat-Esp'!$G$6</c:f>
              <c:strCache>
                <c:ptCount val="1"/>
                <c:pt idx="0">
                  <c:v>Espanya</c:v>
                </c:pt>
              </c:strCache>
            </c:strRef>
          </c:tx>
          <c:spPr>
            <a:solidFill>
              <a:srgbClr val="ED7D31"/>
            </a:solidFill>
            <a:ln w="19080">
              <a:solidFill>
                <a:srgbClr val="FFFFFF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'Comparativa Cat-Esp'!$E$8</c:f>
              <c:strCache>
                <c:ptCount val="1"/>
                <c:pt idx="0">
                  <c:v>Pes canal mig (kg)</c:v>
                </c:pt>
              </c:strCache>
            </c:strRef>
          </c:cat>
          <c:val>
            <c:numRef>
              <c:f>'Comparativa Cat-Esp'!$G$8</c:f>
              <c:numCache>
                <c:formatCode>#,##0.00</c:formatCode>
                <c:ptCount val="1"/>
                <c:pt idx="0">
                  <c:v>91.561832351022403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AD-4B2A-83D0-49B14F33095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30"/>
        <c:axId val="85502973"/>
        <c:axId val="78764424"/>
      </c:barChart>
      <c:catAx>
        <c:axId val="8550297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764424"/>
        <c:crosses val="autoZero"/>
        <c:auto val="1"/>
        <c:lblAlgn val="ctr"/>
        <c:lblOffset val="100"/>
        <c:noMultiLvlLbl val="1"/>
      </c:catAx>
      <c:valAx>
        <c:axId val="78764424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50" b="0" strike="noStrike" spc="-1">
                    <a:solidFill>
                      <a:srgbClr val="595959"/>
                    </a:solidFill>
                    <a:latin typeface="Arial"/>
                  </a:defRPr>
                </a:pPr>
                <a:r>
                  <a:rPr lang="ca-ES" sz="1050" b="0" strike="noStrike" spc="-1">
                    <a:solidFill>
                      <a:srgbClr val="595959"/>
                    </a:solidFill>
                    <a:latin typeface="Arial"/>
                  </a:rPr>
                  <a:t>kg</a:t>
                </a:r>
              </a:p>
            </c:rich>
          </c:tx>
          <c:layout>
            <c:manualLayout>
              <c:xMode val="edge"/>
              <c:yMode val="edge"/>
              <c:x val="2.4174053182916998E-2"/>
              <c:y val="0.42540322580645201"/>
            </c:manualLayout>
          </c:layout>
          <c:overlay val="0"/>
          <c:spPr>
            <a:noFill/>
            <a:ln>
              <a:noFill/>
            </a:ln>
          </c:spPr>
        </c:title>
        <c:numFmt formatCode="#,##0.00" sourceLinked="0"/>
        <c:majorTickMark val="out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ca-ES"/>
          </a:p>
        </c:txPr>
        <c:crossAx val="85502973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8151051205039899"/>
          <c:y val="0.84180107526881698"/>
          <c:w val="0.332673992673993"/>
          <c:h val="0.12192498991800001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</a:rPr>
              <a:t>EVOLUCIÓ DEL CONSUM TOTAL DE CARN DE PORCÍ A CATALUNYA</a:t>
            </a:r>
          </a:p>
        </c:rich>
      </c:tx>
      <c:layout>
        <c:manualLayout>
          <c:xMode val="edge"/>
          <c:yMode val="edge"/>
          <c:x val="0.198374864572048"/>
          <c:y val="7.025061680301260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841820151679299"/>
          <c:y val="0.236332943773536"/>
          <c:w val="0.79821235102925203"/>
          <c:h val="0.58706661472536004"/>
        </c:manualLayout>
      </c:layout>
      <c:lineChart>
        <c:grouping val="standard"/>
        <c:varyColors val="0"/>
        <c:ser>
          <c:idx val="0"/>
          <c:order val="0"/>
          <c:tx>
            <c:strRef>
              <c:f>Destí!$A$9</c:f>
              <c:strCache>
                <c:ptCount val="1"/>
                <c:pt idx="0">
                  <c:v>Consum total (t)</c:v>
                </c:pt>
              </c:strCache>
            </c:strRef>
          </c:tx>
          <c:spPr>
            <a:ln w="28440">
              <a:solidFill>
                <a:srgbClr val="FF0000"/>
              </a:solidFill>
              <a:round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(Destí!$M$6:$N$6,Destí!$B$12:$N$12)</c:f>
              <c:numCache>
                <c:formatCode>General</c:formatCod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</c:numCache>
            </c:numRef>
          </c:cat>
          <c:val>
            <c:numRef>
              <c:f>(Destí!$M$9:$N$9,Destí!$B$15:$N$15)</c:f>
              <c:numCache>
                <c:formatCode>#,##0</c:formatCode>
                <c:ptCount val="15"/>
                <c:pt idx="0">
                  <c:v>1338063</c:v>
                </c:pt>
                <c:pt idx="1">
                  <c:v>1369436</c:v>
                </c:pt>
                <c:pt idx="2">
                  <c:v>1418198</c:v>
                </c:pt>
                <c:pt idx="3">
                  <c:v>1454157</c:v>
                </c:pt>
                <c:pt idx="4">
                  <c:v>1506987</c:v>
                </c:pt>
                <c:pt idx="5">
                  <c:v>1576915</c:v>
                </c:pt>
                <c:pt idx="6">
                  <c:v>1625319</c:v>
                </c:pt>
                <c:pt idx="7">
                  <c:v>1793832.73</c:v>
                </c:pt>
                <c:pt idx="8">
                  <c:v>1796810.38</c:v>
                </c:pt>
                <c:pt idx="9">
                  <c:v>1884280.33</c:v>
                </c:pt>
                <c:pt idx="10">
                  <c:v>1888708.14</c:v>
                </c:pt>
                <c:pt idx="11">
                  <c:v>1995188.21</c:v>
                </c:pt>
                <c:pt idx="12">
                  <c:v>2080548.88</c:v>
                </c:pt>
                <c:pt idx="13">
                  <c:v>2019354.13</c:v>
                </c:pt>
                <c:pt idx="14">
                  <c:v>1958602.8880000003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05-4D8D-ACC9-6F2DAC3E8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57565453"/>
        <c:axId val="52800163"/>
      </c:lineChart>
      <c:catAx>
        <c:axId val="5756545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 rot="-2400000"/>
          <a:lstStyle/>
          <a:p>
            <a:pPr>
              <a:defRPr sz="8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52800163"/>
        <c:crosses val="autoZero"/>
        <c:auto val="1"/>
        <c:lblAlgn val="ctr"/>
        <c:lblOffset val="100"/>
        <c:noMultiLvlLbl val="1"/>
      </c:catAx>
      <c:valAx>
        <c:axId val="52800163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200" b="1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ca-ES" sz="1200" b="1" strike="noStrike" spc="-1">
                    <a:solidFill>
                      <a:srgbClr val="595959"/>
                    </a:solidFill>
                    <a:latin typeface="Calibri"/>
                  </a:rPr>
                  <a:t>t</a:t>
                </a:r>
              </a:p>
            </c:rich>
          </c:tx>
          <c:layout>
            <c:manualLayout>
              <c:xMode val="edge"/>
              <c:yMode val="edge"/>
              <c:x val="2.8169014084507001E-2"/>
              <c:y val="0.18685884950006501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57565453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</a:rPr>
              <a:t>EVOLUCIÓ DE LA DESTINACIÓ  DE CARN DE PORCÍ A CATALUNYA</a:t>
            </a:r>
          </a:p>
        </c:rich>
      </c:tx>
      <c:layout>
        <c:manualLayout>
          <c:xMode val="edge"/>
          <c:yMode val="edge"/>
          <c:x val="0.18064553785093099"/>
          <c:y val="7.4097938144329897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1054106111014"/>
          <c:y val="0.23092783505154599"/>
          <c:w val="0.76548181871242604"/>
          <c:h val="0.48518041237113402"/>
        </c:manualLayout>
      </c:layout>
      <c:lineChart>
        <c:grouping val="standard"/>
        <c:varyColors val="0"/>
        <c:ser>
          <c:idx val="0"/>
          <c:order val="0"/>
          <c:tx>
            <c:v>Destí per consum directe</c:v>
          </c:tx>
          <c:spPr>
            <a:ln w="28440">
              <a:solidFill>
                <a:srgbClr val="FF3300"/>
              </a:solidFill>
              <a:round/>
            </a:ln>
          </c:spPr>
          <c:marker>
            <c:symbol val="circle"/>
            <c:size val="5"/>
            <c:spPr>
              <a:solidFill>
                <a:srgbClr val="FF33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(Destí!$M$6:$N$6,Destí!$B$12:$N$12)</c:f>
              <c:numCache>
                <c:formatCode>General</c:formatCod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</c:numCache>
            </c:numRef>
          </c:cat>
          <c:val>
            <c:numRef>
              <c:f>(Destí!$M$7:$N$7,Destí!$B$13:$N$13)</c:f>
              <c:numCache>
                <c:formatCode>#,##0</c:formatCode>
                <c:ptCount val="15"/>
                <c:pt idx="0">
                  <c:v>903620</c:v>
                </c:pt>
                <c:pt idx="1">
                  <c:v>874433</c:v>
                </c:pt>
                <c:pt idx="2">
                  <c:v>756133</c:v>
                </c:pt>
                <c:pt idx="3">
                  <c:v>686229</c:v>
                </c:pt>
                <c:pt idx="4">
                  <c:v>712189</c:v>
                </c:pt>
                <c:pt idx="5">
                  <c:v>767829</c:v>
                </c:pt>
                <c:pt idx="6">
                  <c:v>784999</c:v>
                </c:pt>
                <c:pt idx="7">
                  <c:v>1051128.23</c:v>
                </c:pt>
                <c:pt idx="8">
                  <c:v>959115.2</c:v>
                </c:pt>
                <c:pt idx="9">
                  <c:v>877949.88</c:v>
                </c:pt>
                <c:pt idx="10">
                  <c:v>828745.01</c:v>
                </c:pt>
                <c:pt idx="11">
                  <c:v>858210.34</c:v>
                </c:pt>
                <c:pt idx="12">
                  <c:v>896866.86</c:v>
                </c:pt>
                <c:pt idx="13">
                  <c:v>794587.88</c:v>
                </c:pt>
                <c:pt idx="14">
                  <c:v>759041.51700000023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8C-4F12-818C-7590110CC0C0}"/>
            </c:ext>
          </c:extLst>
        </c:ser>
        <c:ser>
          <c:idx val="1"/>
          <c:order val="1"/>
          <c:tx>
            <c:v>Destí industrial</c:v>
          </c:tx>
          <c:spPr>
            <a:ln w="28440">
              <a:solidFill>
                <a:srgbClr val="ED7D31"/>
              </a:solidFill>
              <a:round/>
            </a:ln>
          </c:spPr>
          <c:marker>
            <c:symbol val="circle"/>
            <c:size val="5"/>
            <c:spPr>
              <a:solidFill>
                <a:srgbClr val="ED7D31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(Destí!$M$6:$N$6,Destí!$B$12:$N$12)</c:f>
              <c:numCache>
                <c:formatCode>General</c:formatCod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</c:numCache>
            </c:numRef>
          </c:cat>
          <c:val>
            <c:numRef>
              <c:f>(Destí!$M$8:$N$8,Destí!$B$14:$N$14)</c:f>
              <c:numCache>
                <c:formatCode>#,##0</c:formatCode>
                <c:ptCount val="15"/>
                <c:pt idx="0">
                  <c:v>434443</c:v>
                </c:pt>
                <c:pt idx="1">
                  <c:v>495003</c:v>
                </c:pt>
                <c:pt idx="2">
                  <c:v>662065</c:v>
                </c:pt>
                <c:pt idx="3">
                  <c:v>767928</c:v>
                </c:pt>
                <c:pt idx="4">
                  <c:v>794798</c:v>
                </c:pt>
                <c:pt idx="5">
                  <c:v>809086</c:v>
                </c:pt>
                <c:pt idx="6">
                  <c:v>840320</c:v>
                </c:pt>
                <c:pt idx="7">
                  <c:v>742704.5</c:v>
                </c:pt>
                <c:pt idx="8">
                  <c:v>837695.18</c:v>
                </c:pt>
                <c:pt idx="9">
                  <c:v>1006330.45</c:v>
                </c:pt>
                <c:pt idx="10">
                  <c:v>1059963.1299999999</c:v>
                </c:pt>
                <c:pt idx="11">
                  <c:v>1136977.8700000001</c:v>
                </c:pt>
                <c:pt idx="12">
                  <c:v>1183682.02</c:v>
                </c:pt>
                <c:pt idx="13">
                  <c:v>1224766.25</c:v>
                </c:pt>
                <c:pt idx="14">
                  <c:v>1199561.371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8C-4F12-818C-7590110CC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54749455"/>
        <c:axId val="73465033"/>
      </c:lineChart>
      <c:catAx>
        <c:axId val="54749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 rot="-2400000"/>
          <a:lstStyle/>
          <a:p>
            <a:pPr>
              <a:defRPr sz="9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73465033"/>
        <c:crosses val="autoZero"/>
        <c:auto val="1"/>
        <c:lblAlgn val="ctr"/>
        <c:lblOffset val="100"/>
        <c:noMultiLvlLbl val="1"/>
      </c:catAx>
      <c:valAx>
        <c:axId val="73465033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100" b="1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ca-ES" sz="1100" b="1" strike="noStrike" spc="-1">
                    <a:solidFill>
                      <a:srgbClr val="595959"/>
                    </a:solidFill>
                    <a:latin typeface="Calibri"/>
                  </a:rPr>
                  <a:t> t</a:t>
                </a:r>
              </a:p>
            </c:rich>
          </c:tx>
          <c:layout>
            <c:manualLayout>
              <c:xMode val="edge"/>
              <c:yMode val="edge"/>
              <c:x val="3.1751590497869603E-2"/>
              <c:y val="0.180670103092784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54749455"/>
        <c:crosses val="autoZero"/>
        <c:crossBetween val="midCat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4624992704138199"/>
          <c:y val="0.874871134020619"/>
          <c:w val="0.59018211533971499"/>
          <c:h val="9.1377754865317698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</a:rPr>
              <a:t>EVOLUCIÓ DEL CENS TOTAL DE PORCÍ A CATALUNYA</a:t>
            </a:r>
          </a:p>
        </c:rich>
      </c:tx>
      <c:layout>
        <c:manualLayout>
          <c:xMode val="edge"/>
          <c:yMode val="edge"/>
          <c:x val="0.27851698746931902"/>
          <c:y val="7.2016215571718098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149765318864899"/>
          <c:y val="0.178013592464528"/>
          <c:w val="0.75571631572148301"/>
          <c:h val="0.55240252772147402"/>
        </c:manualLayout>
      </c:layout>
      <c:lineChart>
        <c:grouping val="standard"/>
        <c:varyColors val="0"/>
        <c:ser>
          <c:idx val="0"/>
          <c:order val="0"/>
          <c:tx>
            <c:v>EVOLUCIÓ DEL CENS TOTAL DE PORCÍ A CATALUNYA</c:v>
          </c:tx>
          <c:spPr>
            <a:ln w="28440">
              <a:solidFill>
                <a:srgbClr val="FF0000"/>
              </a:solidFill>
              <a:round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('cens ramader'!$B$7:$O$7,'cens ramader'!$B$15:$N$15)</c:f>
              <c:numCache>
                <c:formatCode>General</c:formatCod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</c:numCache>
            </c:numRef>
          </c:cat>
          <c:val>
            <c:numRef>
              <c:f>('cens ramader'!$B$12:$O$12,'cens ramader'!$B$20:$N$20)</c:f>
              <c:numCache>
                <c:formatCode>#,##0</c:formatCode>
                <c:ptCount val="27"/>
                <c:pt idx="0">
                  <c:v>4978753</c:v>
                </c:pt>
                <c:pt idx="1">
                  <c:v>5557223</c:v>
                </c:pt>
                <c:pt idx="2">
                  <c:v>6347455</c:v>
                </c:pt>
                <c:pt idx="3">
                  <c:v>5885384</c:v>
                </c:pt>
                <c:pt idx="4">
                  <c:v>6108608</c:v>
                </c:pt>
                <c:pt idx="5">
                  <c:v>5897540</c:v>
                </c:pt>
                <c:pt idx="6">
                  <c:v>6203746</c:v>
                </c:pt>
                <c:pt idx="7">
                  <c:v>5971069</c:v>
                </c:pt>
                <c:pt idx="8">
                  <c:v>6199541</c:v>
                </c:pt>
                <c:pt idx="9">
                  <c:v>5855717</c:v>
                </c:pt>
                <c:pt idx="10">
                  <c:v>6304352</c:v>
                </c:pt>
                <c:pt idx="11">
                  <c:v>6648263</c:v>
                </c:pt>
                <c:pt idx="12">
                  <c:v>6636044</c:v>
                </c:pt>
                <c:pt idx="13">
                  <c:v>6722697</c:v>
                </c:pt>
                <c:pt idx="14">
                  <c:v>6991542</c:v>
                </c:pt>
                <c:pt idx="15">
                  <c:v>6840973</c:v>
                </c:pt>
                <c:pt idx="16">
                  <c:v>6677209</c:v>
                </c:pt>
                <c:pt idx="17">
                  <c:v>7457215</c:v>
                </c:pt>
                <c:pt idx="18">
                  <c:v>7699744</c:v>
                </c:pt>
                <c:pt idx="19">
                  <c:v>7616973.5914897704</c:v>
                </c:pt>
                <c:pt idx="20">
                  <c:v>7754294</c:v>
                </c:pt>
                <c:pt idx="21">
                  <c:v>7778901.91236539</c:v>
                </c:pt>
                <c:pt idx="22">
                  <c:v>7912932.2159192804</c:v>
                </c:pt>
                <c:pt idx="23">
                  <c:v>8072041</c:v>
                </c:pt>
                <c:pt idx="24">
                  <c:v>8020892</c:v>
                </c:pt>
                <c:pt idx="25">
                  <c:v>7948717</c:v>
                </c:pt>
                <c:pt idx="26">
                  <c:v>8061137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5A-4809-ACBC-3CDD54CC9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73156870"/>
        <c:axId val="42542538"/>
      </c:lineChart>
      <c:catAx>
        <c:axId val="7315687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800" b="1" strike="noStrike" spc="-1">
                    <a:solidFill>
                      <a:srgbClr val="595959"/>
                    </a:solidFill>
                    <a:latin typeface="Arial"/>
                  </a:defRPr>
                </a:pPr>
                <a:r>
                  <a:rPr lang="ca-ES" sz="800" b="1" strike="noStrike" spc="-1">
                    <a:solidFill>
                      <a:srgbClr val="595959"/>
                    </a:solidFill>
                    <a:latin typeface="Arial"/>
                  </a:rPr>
                  <a:t>ANYS</a:t>
                </a:r>
              </a:p>
            </c:rich>
          </c:tx>
          <c:layout>
            <c:manualLayout>
              <c:xMode val="edge"/>
              <c:yMode val="edge"/>
              <c:x val="0.47379752831244898"/>
              <c:y val="0.90211040896625705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 rot="-2700000"/>
          <a:lstStyle/>
          <a:p>
            <a:pPr>
              <a:defRPr sz="9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42542538"/>
        <c:crosses val="autoZero"/>
        <c:auto val="1"/>
        <c:lblAlgn val="ctr"/>
        <c:lblOffset val="100"/>
        <c:noMultiLvlLbl val="1"/>
      </c:catAx>
      <c:valAx>
        <c:axId val="42542538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850" b="1" strike="noStrike" spc="-1">
                    <a:solidFill>
                      <a:srgbClr val="595959"/>
                    </a:solidFill>
                    <a:latin typeface="Arial"/>
                  </a:defRPr>
                </a:pPr>
                <a:r>
                  <a:rPr lang="ca-ES" sz="850" b="1" strike="noStrike" spc="-1">
                    <a:solidFill>
                      <a:srgbClr val="595959"/>
                    </a:solidFill>
                    <a:latin typeface="Arial"/>
                  </a:rPr>
                  <a:t>NRE. DE CAPS</a:t>
                </a:r>
              </a:p>
            </c:rich>
          </c:tx>
          <c:layout>
            <c:manualLayout>
              <c:xMode val="edge"/>
              <c:yMode val="edge"/>
              <c:x val="1.41239288636266E-2"/>
              <c:y val="0.283057112197448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73156870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VOLUM DE CARN PORCÍ</a:t>
            </a:r>
          </a:p>
          <a:p>
            <a:pPr>
              <a:defRPr/>
            </a:pPr>
            <a:r>
              <a:rPr lang="ca-ES"/>
              <a:t>CONSUMIDA L'ANY 2022</a:t>
            </a:r>
          </a:p>
        </c:rich>
      </c:tx>
      <c:layout>
        <c:manualLayout>
          <c:xMode val="edge"/>
          <c:yMode val="edge"/>
          <c:x val="0.15726699837285305"/>
          <c:y val="4.62962962962962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Consum!$C$240</c:f>
              <c:strCache>
                <c:ptCount val="1"/>
                <c:pt idx="0">
                  <c:v>Volum             (milers de kg)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162-4382-8AB9-5EB23370AEB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162-4382-8AB9-5EB23370AE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Consum!$B$242:$B$243</c:f>
              <c:strCache>
                <c:ptCount val="2"/>
                <c:pt idx="0">
                  <c:v>CARN PORCÍ</c:v>
                </c:pt>
                <c:pt idx="1">
                  <c:v>TOTAL CARNS</c:v>
                </c:pt>
              </c:strCache>
            </c:strRef>
          </c:cat>
          <c:val>
            <c:numRef>
              <c:f>Consum!$C$278:$C$279</c:f>
              <c:numCache>
                <c:formatCode>#,##0</c:formatCode>
                <c:ptCount val="2"/>
                <c:pt idx="0">
                  <c:v>66138.739000000001</c:v>
                </c:pt>
                <c:pt idx="1">
                  <c:v>295064.00644899998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62-4382-8AB9-5EB23370AEB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VOLUM DE CARN PORCÍ</a:t>
            </a:r>
          </a:p>
          <a:p>
            <a:pPr>
              <a:defRPr/>
            </a:pPr>
            <a:r>
              <a:rPr lang="ca-ES"/>
              <a:t>CONSUMIDA L'ANY 2023</a:t>
            </a:r>
          </a:p>
        </c:rich>
      </c:tx>
      <c:layout>
        <c:manualLayout>
          <c:xMode val="edge"/>
          <c:yMode val="edge"/>
          <c:x val="0.15726699837285305"/>
          <c:y val="4.62962962962962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Consum!$C$240</c:f>
              <c:strCache>
                <c:ptCount val="1"/>
                <c:pt idx="0">
                  <c:v>Volum             (milers de kg)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98C-48BB-95A4-51678C13EB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98C-48BB-95A4-51678C13EB10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Consum!$B$242:$B$243</c:f>
              <c:strCache>
                <c:ptCount val="2"/>
                <c:pt idx="0">
                  <c:v>CARN PORCÍ</c:v>
                </c:pt>
                <c:pt idx="1">
                  <c:v>TOTAL CARNS</c:v>
                </c:pt>
              </c:strCache>
            </c:strRef>
          </c:cat>
          <c:val>
            <c:numRef>
              <c:f>Consum!$C$280:$C$281</c:f>
              <c:numCache>
                <c:formatCode>#,##0</c:formatCode>
                <c:ptCount val="2"/>
                <c:pt idx="0">
                  <c:v>70158.304999999993</c:v>
                </c:pt>
                <c:pt idx="1">
                  <c:v>309873.59999999998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C-48BB-95A4-51678C13EB1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9CC00"/>
                </a:solidFill>
                <a:latin typeface="Calibri"/>
                <a:ea typeface="Calibri"/>
                <a:cs typeface="Calibri"/>
              </a:defRPr>
            </a:pPr>
            <a:r>
              <a:rPr lang="ca-ES" sz="10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Helvetica" panose="020B0604020202030204" pitchFamily="34" charset="0"/>
                <a:ea typeface="+mn-ea"/>
                <a:cs typeface="+mn-cs"/>
              </a:rPr>
              <a:t>EVOLUCIÓ DEL CONSUM DE CARN PORCÍ A CATALUNYA</a:t>
            </a:r>
          </a:p>
        </c:rich>
      </c:tx>
      <c:layout>
        <c:manualLayout>
          <c:xMode val="edge"/>
          <c:yMode val="edge"/>
          <c:x val="0.20472747840203612"/>
          <c:y val="6.65622866505848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3005739121921"/>
          <c:y val="0.18325904177232083"/>
          <c:w val="0.69715861151452729"/>
          <c:h val="0.54763254593175859"/>
        </c:manualLayout>
      </c:layout>
      <c:lineChart>
        <c:grouping val="standard"/>
        <c:varyColors val="0"/>
        <c:ser>
          <c:idx val="1"/>
          <c:order val="0"/>
          <c:tx>
            <c:v>Consum total carn</c:v>
          </c:tx>
          <c:marker>
            <c:symbol val="circle"/>
            <c:size val="5"/>
            <c:spPr>
              <a:solidFill>
                <a:srgbClr val="ED7D31"/>
              </a:solidFill>
              <a:ln>
                <a:solidFill>
                  <a:srgbClr val="ED7D31"/>
                </a:solidFill>
              </a:ln>
            </c:spPr>
          </c:marker>
          <c:cat>
            <c:numRef>
              <c:f>Consum!$B$6:$U$6</c:f>
              <c:numCache>
                <c:formatCode>General</c:formatCode>
                <c:ptCount val="2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</c:numCache>
            </c:numRef>
          </c:cat>
          <c:val>
            <c:numRef>
              <c:f>Consum!$B$12:$U$12</c:f>
              <c:numCache>
                <c:formatCode>#,##0</c:formatCode>
                <c:ptCount val="20"/>
                <c:pt idx="0">
                  <c:v>325189.83</c:v>
                </c:pt>
                <c:pt idx="1">
                  <c:v>332153.77</c:v>
                </c:pt>
                <c:pt idx="2">
                  <c:v>348695.56</c:v>
                </c:pt>
                <c:pt idx="3">
                  <c:v>364973.38</c:v>
                </c:pt>
                <c:pt idx="4">
                  <c:v>348695.56</c:v>
                </c:pt>
                <c:pt idx="5">
                  <c:v>332153.77</c:v>
                </c:pt>
                <c:pt idx="6">
                  <c:v>325189.83</c:v>
                </c:pt>
                <c:pt idx="7">
                  <c:v>387758.18958000001</c:v>
                </c:pt>
                <c:pt idx="8">
                  <c:v>388179.73319</c:v>
                </c:pt>
                <c:pt idx="9">
                  <c:v>391660.48215</c:v>
                </c:pt>
                <c:pt idx="10">
                  <c:v>363489.71311000001</c:v>
                </c:pt>
                <c:pt idx="11">
                  <c:v>358411.23015600001</c:v>
                </c:pt>
                <c:pt idx="12">
                  <c:v>350420.63049299998</c:v>
                </c:pt>
                <c:pt idx="13">
                  <c:v>352283.14659299998</c:v>
                </c:pt>
                <c:pt idx="14">
                  <c:v>341631.42233600002</c:v>
                </c:pt>
                <c:pt idx="15">
                  <c:v>341492.40595500002</c:v>
                </c:pt>
                <c:pt idx="16">
                  <c:v>369057.17849999998</c:v>
                </c:pt>
                <c:pt idx="17">
                  <c:v>330305.375459</c:v>
                </c:pt>
                <c:pt idx="18">
                  <c:v>295064.00644899998</c:v>
                </c:pt>
                <c:pt idx="19">
                  <c:v>309873.59999999998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48-452A-A228-75D58245C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5580752"/>
        <c:axId val="365585456"/>
      </c:lineChart>
      <c:lineChart>
        <c:grouping val="standard"/>
        <c:varyColors val="0"/>
        <c:ser>
          <c:idx val="0"/>
          <c:order val="1"/>
          <c:tx>
            <c:v>Consum carn porcí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[1]Consum!$B$5:$S$5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Consum!$B$7:$U$7</c:f>
              <c:numCache>
                <c:formatCode>#,##0</c:formatCode>
                <c:ptCount val="20"/>
                <c:pt idx="0">
                  <c:v>60671.72</c:v>
                </c:pt>
                <c:pt idx="1">
                  <c:v>61941.19</c:v>
                </c:pt>
                <c:pt idx="2">
                  <c:v>76838.320000000007</c:v>
                </c:pt>
                <c:pt idx="3">
                  <c:v>78661.42</c:v>
                </c:pt>
                <c:pt idx="4">
                  <c:v>79844.490000000005</c:v>
                </c:pt>
                <c:pt idx="5">
                  <c:v>80777.428</c:v>
                </c:pt>
                <c:pt idx="6">
                  <c:v>82654.752999999997</c:v>
                </c:pt>
                <c:pt idx="7">
                  <c:v>82132.933000000005</c:v>
                </c:pt>
                <c:pt idx="8">
                  <c:v>81244.67</c:v>
                </c:pt>
                <c:pt idx="9">
                  <c:v>82565.308999999994</c:v>
                </c:pt>
                <c:pt idx="10">
                  <c:v>80763.120999999999</c:v>
                </c:pt>
                <c:pt idx="11">
                  <c:v>79314.088000000003</c:v>
                </c:pt>
                <c:pt idx="12">
                  <c:v>79467.991999999998</c:v>
                </c:pt>
                <c:pt idx="13">
                  <c:v>78556.342000000004</c:v>
                </c:pt>
                <c:pt idx="14">
                  <c:v>76129.767999999996</c:v>
                </c:pt>
                <c:pt idx="15">
                  <c:v>75011.524000000005</c:v>
                </c:pt>
                <c:pt idx="16">
                  <c:v>82019.296999999991</c:v>
                </c:pt>
                <c:pt idx="17">
                  <c:v>72519.410999999993</c:v>
                </c:pt>
                <c:pt idx="18">
                  <c:v>66138.739000000001</c:v>
                </c:pt>
                <c:pt idx="19">
                  <c:v>70158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48-452A-A228-75D58245C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5587416"/>
        <c:axId val="365589376"/>
      </c:lineChart>
      <c:catAx>
        <c:axId val="365580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ysClr val="windowText" lastClr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a-ES">
                    <a:solidFill>
                      <a:sysClr val="windowText" lastClr="000000"/>
                    </a:solidFill>
                  </a:rPr>
                  <a:t>ANY</a:t>
                </a:r>
              </a:p>
            </c:rich>
          </c:tx>
          <c:layout>
            <c:manualLayout>
              <c:xMode val="edge"/>
              <c:yMode val="edge"/>
              <c:x val="0.86440546524101047"/>
              <c:y val="0.81991989440626278"/>
            </c:manualLayout>
          </c:layout>
          <c:overlay val="0"/>
          <c:spPr>
            <a:solidFill>
              <a:sysClr val="window" lastClr="FFFFFF"/>
            </a:solidFill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365585456"/>
        <c:crosses val="autoZero"/>
        <c:auto val="1"/>
        <c:lblAlgn val="ctr"/>
        <c:lblOffset val="100"/>
        <c:noMultiLvlLbl val="0"/>
      </c:catAx>
      <c:valAx>
        <c:axId val="365585456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850" b="0" i="0" u="none" strike="noStrike" baseline="0">
                    <a:solidFill>
                      <a:sysClr val="windowText" lastClr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a-ES" sz="800">
                    <a:solidFill>
                      <a:sysClr val="windowText" lastClr="000000"/>
                    </a:solidFill>
                    <a:latin typeface="Helvetica" panose="020B0604020202030204" pitchFamily="34" charset="0"/>
                  </a:rPr>
                  <a:t>MILERS</a:t>
                </a:r>
                <a:r>
                  <a:rPr lang="ca-ES" sz="800" baseline="0">
                    <a:solidFill>
                      <a:sysClr val="windowText" lastClr="000000"/>
                    </a:solidFill>
                    <a:latin typeface="Helvetica" panose="020B0604020202030204" pitchFamily="34" charset="0"/>
                  </a:rPr>
                  <a:t>  kg</a:t>
                </a:r>
                <a:endParaRPr lang="ca-ES" sz="800">
                  <a:solidFill>
                    <a:sysClr val="windowText" lastClr="000000"/>
                  </a:solidFill>
                  <a:latin typeface="Helvetica" panose="020B0604020202030204" pitchFamily="34" charset="0"/>
                </a:endParaRPr>
              </a:p>
            </c:rich>
          </c:tx>
          <c:layout>
            <c:manualLayout>
              <c:xMode val="edge"/>
              <c:yMode val="edge"/>
              <c:x val="3.4002726296253429E-2"/>
              <c:y val="0.35167630057803467"/>
            </c:manualLayout>
          </c:layout>
          <c:overlay val="0"/>
          <c:spPr>
            <a:solidFill>
              <a:sysClr val="window" lastClr="FFFFFF"/>
            </a:solidFill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365580752"/>
        <c:crosses val="autoZero"/>
        <c:crossBetween val="between"/>
        <c:majorUnit val="100000"/>
      </c:valAx>
      <c:catAx>
        <c:axId val="365587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5589376"/>
        <c:crosses val="autoZero"/>
        <c:auto val="1"/>
        <c:lblAlgn val="ctr"/>
        <c:lblOffset val="100"/>
        <c:noMultiLvlLbl val="0"/>
      </c:catAx>
      <c:valAx>
        <c:axId val="365589376"/>
        <c:scaling>
          <c:orientation val="minMax"/>
          <c:max val="10000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850" b="0" i="0" u="none" strike="noStrike" baseline="0">
                    <a:solidFill>
                      <a:sysClr val="windowText" lastClr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a-ES" sz="850" b="0">
                    <a:solidFill>
                      <a:sysClr val="windowText" lastClr="000000"/>
                    </a:solidFill>
                    <a:latin typeface="Helvetica" panose="020B0604020202030204" pitchFamily="34" charset="0"/>
                  </a:rPr>
                  <a:t>MILERS kg</a:t>
                </a:r>
              </a:p>
            </c:rich>
          </c:tx>
          <c:layout>
            <c:manualLayout>
              <c:xMode val="edge"/>
              <c:yMode val="edge"/>
              <c:x val="0.94708103584377035"/>
              <c:y val="0.36234187489569586"/>
            </c:manualLayout>
          </c:layout>
          <c:overlay val="0"/>
          <c:spPr>
            <a:solidFill>
              <a:sysClr val="window" lastClr="FFFFFF"/>
            </a:solidFill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365587416"/>
        <c:crosses val="max"/>
        <c:crossBetween val="between"/>
        <c:majorUnit val="20000"/>
      </c:valAx>
      <c:spPr>
        <a:noFill/>
        <a:ln>
          <a:solidFill>
            <a:sysClr val="windowText" lastClr="000000"/>
          </a:solidFill>
        </a:ln>
      </c:spPr>
    </c:plotArea>
    <c:legend>
      <c:legendPos val="b"/>
      <c:layout>
        <c:manualLayout>
          <c:xMode val="edge"/>
          <c:yMode val="edge"/>
          <c:x val="0.24319008998322925"/>
          <c:y val="0.88980474261526554"/>
          <c:w val="0.51026095551432549"/>
          <c:h val="6.782258869003959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333333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50" b="1" strike="noStrike" spc="-1">
                <a:solidFill>
                  <a:srgbClr val="595959"/>
                </a:solidFill>
                <a:latin typeface="Arial"/>
                <a:ea typeface="Arial"/>
              </a:defRPr>
            </a:pPr>
            <a:r>
              <a:rPr lang="ca-ES" sz="1050" b="1" strike="noStrike" spc="-1">
                <a:solidFill>
                  <a:srgbClr val="595959"/>
                </a:solidFill>
                <a:latin typeface="Arial"/>
                <a:ea typeface="Arial"/>
              </a:rPr>
              <a:t>EVOLUCIÓ DEL COMERÇ EXTERIOR 
TOTAL SECTOR PORCÍ</a:t>
            </a:r>
          </a:p>
        </c:rich>
      </c:tx>
      <c:layout>
        <c:manualLayout>
          <c:xMode val="edge"/>
          <c:yMode val="edge"/>
          <c:x val="0.40025567450049659"/>
          <c:y val="6.564954047757586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404439537451303E-2"/>
          <c:y val="0.20409744340191099"/>
          <c:w val="0.88567028880237098"/>
          <c:h val="0.60394249806318301"/>
        </c:manualLayout>
      </c:layout>
      <c:barChart>
        <c:barDir val="col"/>
        <c:grouping val="clustered"/>
        <c:varyColors val="0"/>
        <c:ser>
          <c:idx val="0"/>
          <c:order val="0"/>
          <c:tx>
            <c:v>Importacions (t)</c:v>
          </c:tx>
          <c:spPr>
            <a:solidFill>
              <a:srgbClr val="ED7D31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'Comerc Ext.(t)'!$B$27:$AB$27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'Comerc Ext.(t)'!$B$22:$AB$22</c:f>
              <c:numCache>
                <c:formatCode>_-* #,##0\ _€_-;\-* #,##0\ _€_-;_-* \-??\ _€_-;_-@_-</c:formatCode>
                <c:ptCount val="27"/>
                <c:pt idx="0">
                  <c:v>16101.56892</c:v>
                </c:pt>
                <c:pt idx="1">
                  <c:v>28146.188829999999</c:v>
                </c:pt>
                <c:pt idx="2">
                  <c:v>31211.350900000001</c:v>
                </c:pt>
                <c:pt idx="3">
                  <c:v>36456.465377</c:v>
                </c:pt>
                <c:pt idx="4">
                  <c:v>32270.303960000001</c:v>
                </c:pt>
                <c:pt idx="5">
                  <c:v>39123.95091</c:v>
                </c:pt>
                <c:pt idx="6">
                  <c:v>34385.836049999998</c:v>
                </c:pt>
                <c:pt idx="7">
                  <c:v>28327.541386000001</c:v>
                </c:pt>
                <c:pt idx="8">
                  <c:v>32251.26972</c:v>
                </c:pt>
                <c:pt idx="9">
                  <c:v>18550.466544999999</c:v>
                </c:pt>
                <c:pt idx="10">
                  <c:v>25686.449518000001</c:v>
                </c:pt>
                <c:pt idx="11">
                  <c:v>37612.650752000001</c:v>
                </c:pt>
                <c:pt idx="12">
                  <c:v>28791.401042000001</c:v>
                </c:pt>
                <c:pt idx="13">
                  <c:v>33457.017226999997</c:v>
                </c:pt>
                <c:pt idx="14">
                  <c:v>35068.852887000001</c:v>
                </c:pt>
                <c:pt idx="15">
                  <c:v>36887.622623000003</c:v>
                </c:pt>
                <c:pt idx="16">
                  <c:v>49437.210894000003</c:v>
                </c:pt>
                <c:pt idx="17">
                  <c:v>53963.604509999997</c:v>
                </c:pt>
                <c:pt idx="18">
                  <c:v>59394.615833000003</c:v>
                </c:pt>
                <c:pt idx="19">
                  <c:v>51382.883479999997</c:v>
                </c:pt>
                <c:pt idx="20">
                  <c:v>55366.633924000002</c:v>
                </c:pt>
                <c:pt idx="21">
                  <c:v>61849.311735000003</c:v>
                </c:pt>
                <c:pt idx="22">
                  <c:v>70510.571864000012</c:v>
                </c:pt>
                <c:pt idx="23">
                  <c:v>85964.913208999991</c:v>
                </c:pt>
                <c:pt idx="24">
                  <c:v>105564.428598</c:v>
                </c:pt>
                <c:pt idx="25">
                  <c:v>103824.64993099999</c:v>
                </c:pt>
                <c:pt idx="26">
                  <c:v>81821.208231000011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E7-4716-8AE3-4D86543F15BA}"/>
            </c:ext>
          </c:extLst>
        </c:ser>
        <c:ser>
          <c:idx val="1"/>
          <c:order val="1"/>
          <c:tx>
            <c:v>Exportacions (t)</c:v>
          </c:tx>
          <c:spPr>
            <a:solidFill>
              <a:srgbClr val="FFC0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'Comerc Ext.(t)'!$B$27:$AB$27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'Comerc Ext.(t)'!$B$43:$AB$43</c:f>
              <c:numCache>
                <c:formatCode>_-* #,##0\ _€_-;\-* #,##0\ _€_-;_-* \-??\ _€_-;_-@_-</c:formatCode>
                <c:ptCount val="27"/>
                <c:pt idx="0">
                  <c:v>123716.93964</c:v>
                </c:pt>
                <c:pt idx="1">
                  <c:v>134942.16023000001</c:v>
                </c:pt>
                <c:pt idx="2">
                  <c:v>193984.26466799999</c:v>
                </c:pt>
                <c:pt idx="3">
                  <c:v>217641.82537400001</c:v>
                </c:pt>
                <c:pt idx="4">
                  <c:v>214701.05699000001</c:v>
                </c:pt>
                <c:pt idx="5">
                  <c:v>244876.376154</c:v>
                </c:pt>
                <c:pt idx="6">
                  <c:v>279995.44919800002</c:v>
                </c:pt>
                <c:pt idx="7">
                  <c:v>353814.830097</c:v>
                </c:pt>
                <c:pt idx="8">
                  <c:v>404477.438616</c:v>
                </c:pt>
                <c:pt idx="9">
                  <c:v>393916.95417099999</c:v>
                </c:pt>
                <c:pt idx="10">
                  <c:v>421137.248563</c:v>
                </c:pt>
                <c:pt idx="11">
                  <c:v>555041.19044100004</c:v>
                </c:pt>
                <c:pt idx="12">
                  <c:v>598165.66506300005</c:v>
                </c:pt>
                <c:pt idx="13">
                  <c:v>607109.65870599996</c:v>
                </c:pt>
                <c:pt idx="14">
                  <c:v>687823.48801900004</c:v>
                </c:pt>
                <c:pt idx="15">
                  <c:v>736683.66944600001</c:v>
                </c:pt>
                <c:pt idx="16">
                  <c:v>720850.92402499996</c:v>
                </c:pt>
                <c:pt idx="17">
                  <c:v>743543.89058799995</c:v>
                </c:pt>
                <c:pt idx="18">
                  <c:v>830141.23999100004</c:v>
                </c:pt>
                <c:pt idx="19">
                  <c:v>944124.01792400004</c:v>
                </c:pt>
                <c:pt idx="20">
                  <c:v>983653.72173400002</c:v>
                </c:pt>
                <c:pt idx="21">
                  <c:v>927553.07744499994</c:v>
                </c:pt>
                <c:pt idx="22">
                  <c:v>1020540.7902809998</c:v>
                </c:pt>
                <c:pt idx="23">
                  <c:v>1158101.0151180001</c:v>
                </c:pt>
                <c:pt idx="24">
                  <c:v>1191200.7663460004</c:v>
                </c:pt>
                <c:pt idx="25">
                  <c:v>1186288.3418469999</c:v>
                </c:pt>
                <c:pt idx="26">
                  <c:v>1004227.8522519999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E7-4716-8AE3-4D86543F1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4"/>
        <c:axId val="70901801"/>
        <c:axId val="83088311"/>
      </c:barChart>
      <c:lineChart>
        <c:grouping val="standard"/>
        <c:varyColors val="0"/>
        <c:ser>
          <c:idx val="2"/>
          <c:order val="2"/>
          <c:tx>
            <c:v>Taxa de cobertura (%)</c:v>
          </c:tx>
          <c:spPr>
            <a:ln w="19080">
              <a:solidFill>
                <a:srgbClr val="FF3300"/>
              </a:solidFill>
              <a:round/>
            </a:ln>
          </c:spPr>
          <c:marker>
            <c:symbol val="circle"/>
            <c:size val="5"/>
            <c:spPr>
              <a:solidFill>
                <a:srgbClr val="FF33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'Comerc Ext.(t)'!$B$27:$Z$27</c:f>
              <c:numCache>
                <c:formatCode>General</c:formatCod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numCache>
            </c:numRef>
          </c:cat>
          <c:val>
            <c:numRef>
              <c:f>'Comerc Ext.(t)'!$B$67:$AB$67</c:f>
              <c:numCache>
                <c:formatCode>_-* #,##0\ _€_-;\-* #,##0\ _€_-;_-* \-??\ _€_-;_-@_-</c:formatCode>
                <c:ptCount val="27"/>
                <c:pt idx="0">
                  <c:v>768.35332168363595</c:v>
                </c:pt>
                <c:pt idx="1">
                  <c:v>479.43315183819902</c:v>
                </c:pt>
                <c:pt idx="2">
                  <c:v>621.51832289963397</c:v>
                </c:pt>
                <c:pt idx="3">
                  <c:v>596.99102236967803</c:v>
                </c:pt>
                <c:pt idx="4">
                  <c:v>665.320838800057</c:v>
                </c:pt>
                <c:pt idx="5">
                  <c:v>625.898894304691</c:v>
                </c:pt>
                <c:pt idx="6">
                  <c:v>814.275531328836</c:v>
                </c:pt>
                <c:pt idx="7">
                  <c:v>1249.0135493081</c:v>
                </c:pt>
                <c:pt idx="8">
                  <c:v>1254.14423099495</c:v>
                </c:pt>
                <c:pt idx="9">
                  <c:v>2123.48812476188</c:v>
                </c:pt>
                <c:pt idx="10">
                  <c:v>1639.53078944556</c:v>
                </c:pt>
                <c:pt idx="11">
                  <c:v>1475.6768782415199</c:v>
                </c:pt>
                <c:pt idx="12">
                  <c:v>2077.5844294288199</c:v>
                </c:pt>
                <c:pt idx="13">
                  <c:v>1814.5958875737999</c:v>
                </c:pt>
                <c:pt idx="14">
                  <c:v>1961.3515453023999</c:v>
                </c:pt>
                <c:pt idx="15">
                  <c:v>1997.1025971911399</c:v>
                </c:pt>
                <c:pt idx="16">
                  <c:v>1458.1140622406899</c:v>
                </c:pt>
                <c:pt idx="17">
                  <c:v>1377.8617965562601</c:v>
                </c:pt>
                <c:pt idx="18">
                  <c:v>1397.6708635090899</c:v>
                </c:pt>
                <c:pt idx="19">
                  <c:v>1837.42903080067</c:v>
                </c:pt>
                <c:pt idx="20">
                  <c:v>1776.61824824718</c:v>
                </c:pt>
                <c:pt idx="21">
                  <c:v>1499.6983012829601</c:v>
                </c:pt>
                <c:pt idx="22">
                  <c:v>1447.358549650409</c:v>
                </c:pt>
                <c:pt idx="23">
                  <c:v>1347.1787173243538</c:v>
                </c:pt>
                <c:pt idx="24">
                  <c:v>1128.4111344761909</c:v>
                </c:pt>
                <c:pt idx="25">
                  <c:v>1142.5883377746864</c:v>
                </c:pt>
                <c:pt idx="26">
                  <c:v>1227.3441983609368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E7-4716-8AE3-4D86543F1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67387866"/>
        <c:axId val="19633830"/>
      </c:lineChart>
      <c:catAx>
        <c:axId val="7090180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ANYS</a:t>
                </a:r>
              </a:p>
            </c:rich>
          </c:tx>
          <c:layout>
            <c:manualLayout>
              <c:xMode val="edge"/>
              <c:yMode val="edge"/>
              <c:x val="0.93924690568888403"/>
              <c:y val="0.92562623741069106"/>
            </c:manualLayout>
          </c:layout>
          <c:overlay val="0"/>
          <c:spPr>
            <a:noFill/>
            <a:ln w="324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 rot="-2700000"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83088311"/>
        <c:crosses val="autoZero"/>
        <c:auto val="1"/>
        <c:lblAlgn val="ctr"/>
        <c:lblOffset val="100"/>
        <c:noMultiLvlLbl val="1"/>
      </c:catAx>
      <c:valAx>
        <c:axId val="83088311"/>
        <c:scaling>
          <c:orientation val="minMax"/>
          <c:max val="1100000"/>
        </c:scaling>
        <c:delete val="0"/>
        <c:axPos val="l"/>
        <c:majorGridlines>
          <c:spPr>
            <a:ln w="3240">
              <a:solidFill>
                <a:srgbClr val="FFFFFF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05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05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t</a:t>
                </a:r>
              </a:p>
            </c:rich>
          </c:tx>
          <c:layout>
            <c:manualLayout>
              <c:xMode val="edge"/>
              <c:yMode val="edge"/>
              <c:x val="2.7747109070835E-2"/>
              <c:y val="6.63682534217096E-2"/>
            </c:manualLayout>
          </c:layout>
          <c:overlay val="0"/>
          <c:spPr>
            <a:noFill/>
            <a:ln w="324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70901801"/>
        <c:crosses val="autoZero"/>
        <c:crossBetween val="between"/>
        <c:majorUnit val="100000"/>
      </c:valAx>
      <c:catAx>
        <c:axId val="6738786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633830"/>
        <c:crosses val="autoZero"/>
        <c:auto val="1"/>
        <c:lblAlgn val="ctr"/>
        <c:lblOffset val="100"/>
        <c:noMultiLvlLbl val="1"/>
      </c:catAx>
      <c:valAx>
        <c:axId val="19633830"/>
        <c:scaling>
          <c:orientation val="minMax"/>
        </c:scaling>
        <c:delete val="0"/>
        <c:axPos val="r"/>
        <c:title>
          <c:tx>
            <c:rich>
              <a:bodyPr rot="0"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0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64756813295369"/>
              <c:y val="5.0529396573986397E-2"/>
            </c:manualLayout>
          </c:layout>
          <c:overlay val="0"/>
          <c:spPr>
            <a:noFill/>
            <a:ln>
              <a:noFill/>
            </a:ln>
          </c:spPr>
        </c:title>
        <c:numFmt formatCode="\ * #,##0&quot;    &quot;;\-* #,##0&quot;    &quot;;\ * \-#&quot;    &quot;;\ @\ 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67387866"/>
        <c:crosses val="max"/>
        <c:crossBetween val="between"/>
      </c:valAx>
      <c:spPr>
        <a:noFill/>
        <a:ln w="12600">
          <a:solidFill>
            <a:srgbClr val="FFFFFF"/>
          </a:solidFill>
          <a:round/>
        </a:ln>
      </c:spPr>
    </c:plotArea>
    <c:legend>
      <c:legendPos val="r"/>
      <c:layout>
        <c:manualLayout>
          <c:xMode val="edge"/>
          <c:yMode val="edge"/>
          <c:x val="0.17272938578650701"/>
          <c:y val="0.92132220022380995"/>
          <c:w val="0.59764070081645704"/>
          <c:h val="6.4738292011019299E-2"/>
        </c:manualLayout>
      </c:layout>
      <c:overlay val="1"/>
      <c:spPr>
        <a:noFill/>
        <a:ln w="3240">
          <a:solidFill>
            <a:srgbClr val="FFFFFF"/>
          </a:solidFill>
          <a:round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  <a:ea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  <a:ea typeface="Arial"/>
              </a:rPr>
              <a:t>EVOLUCIÓ DEL COMERÇ EXTERIOR  
TOTAL ANIMALS VIUS </a:t>
            </a:r>
          </a:p>
        </c:rich>
      </c:tx>
      <c:layout>
        <c:manualLayout>
          <c:xMode val="edge"/>
          <c:yMode val="edge"/>
          <c:x val="0.40392920398447413"/>
          <c:y val="6.9667570349028207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340146311498307E-2"/>
          <c:y val="0.169658964006529"/>
          <c:w val="0.85494499357792997"/>
          <c:h val="0.62503221372734297"/>
        </c:manualLayout>
      </c:layout>
      <c:barChart>
        <c:barDir val="col"/>
        <c:grouping val="clustered"/>
        <c:varyColors val="0"/>
        <c:ser>
          <c:idx val="0"/>
          <c:order val="0"/>
          <c:tx>
            <c:v>Importacions (t)</c:v>
          </c:tx>
          <c:spPr>
            <a:solidFill>
              <a:srgbClr val="ED7D31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'Comerc Ext.(t)'!$B$6:$AB$6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'Comerc Ext.(t)'!$B$21:$AB$21</c:f>
              <c:numCache>
                <c:formatCode>_-* #,##0\ _€_-;\-* #,##0\ _€_-;_-* \-??\ _€_-;_-@_-</c:formatCode>
                <c:ptCount val="27"/>
                <c:pt idx="0">
                  <c:v>9242.0616100000007</c:v>
                </c:pt>
                <c:pt idx="1">
                  <c:v>22701.85108</c:v>
                </c:pt>
                <c:pt idx="2">
                  <c:v>23892.968499999999</c:v>
                </c:pt>
                <c:pt idx="3">
                  <c:v>28747.625967</c:v>
                </c:pt>
                <c:pt idx="4">
                  <c:v>23601.415659999999</c:v>
                </c:pt>
                <c:pt idx="5">
                  <c:v>32655.758570000002</c:v>
                </c:pt>
                <c:pt idx="6">
                  <c:v>28183.491279999998</c:v>
                </c:pt>
                <c:pt idx="7">
                  <c:v>21891.395904000001</c:v>
                </c:pt>
                <c:pt idx="8">
                  <c:v>22274.597600000001</c:v>
                </c:pt>
                <c:pt idx="9">
                  <c:v>0</c:v>
                </c:pt>
                <c:pt idx="10">
                  <c:v>0</c:v>
                </c:pt>
                <c:pt idx="11">
                  <c:v>15423.030973999999</c:v>
                </c:pt>
                <c:pt idx="12">
                  <c:v>7992.2987499999999</c:v>
                </c:pt>
                <c:pt idx="13">
                  <c:v>6708.4761099999996</c:v>
                </c:pt>
                <c:pt idx="14">
                  <c:v>3549.4533999999999</c:v>
                </c:pt>
                <c:pt idx="15">
                  <c:v>5854.5281299999997</c:v>
                </c:pt>
                <c:pt idx="16">
                  <c:v>15111.00174</c:v>
                </c:pt>
                <c:pt idx="17">
                  <c:v>16124.2464</c:v>
                </c:pt>
                <c:pt idx="18">
                  <c:v>17351.702799999999</c:v>
                </c:pt>
                <c:pt idx="19">
                  <c:v>8929.0622600000006</c:v>
                </c:pt>
                <c:pt idx="20">
                  <c:v>9171.6946599999992</c:v>
                </c:pt>
                <c:pt idx="21">
                  <c:v>17846.475516999999</c:v>
                </c:pt>
                <c:pt idx="22">
                  <c:v>30130.870671000008</c:v>
                </c:pt>
                <c:pt idx="23">
                  <c:v>47307.46227399999</c:v>
                </c:pt>
                <c:pt idx="24">
                  <c:v>56839.379480000003</c:v>
                </c:pt>
                <c:pt idx="25">
                  <c:v>58829.43591</c:v>
                </c:pt>
                <c:pt idx="26">
                  <c:v>45033.891680000001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47-423F-B898-B48BACD9CA79}"/>
            </c:ext>
          </c:extLst>
        </c:ser>
        <c:ser>
          <c:idx val="1"/>
          <c:order val="1"/>
          <c:tx>
            <c:v>Exportacions (t)</c:v>
          </c:tx>
          <c:spPr>
            <a:solidFill>
              <a:srgbClr val="FFC000"/>
            </a:solidFill>
            <a:ln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'Comerc Ext.(t)'!$B$6:$AB$6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'Comerc Ext.(t)'!$B$42:$AB$42</c:f>
              <c:numCache>
                <c:formatCode>_-* #,##0\ _€_-;\-* #,##0\ _€_-;_-* \-??\ _€_-;_-@_-</c:formatCode>
                <c:ptCount val="27"/>
                <c:pt idx="0">
                  <c:v>17035.7107</c:v>
                </c:pt>
                <c:pt idx="1">
                  <c:v>12712.031999999999</c:v>
                </c:pt>
                <c:pt idx="2">
                  <c:v>21379.232218000001</c:v>
                </c:pt>
                <c:pt idx="3">
                  <c:v>34616.447</c:v>
                </c:pt>
                <c:pt idx="4">
                  <c:v>14916.295</c:v>
                </c:pt>
                <c:pt idx="5">
                  <c:v>17427.867052000001</c:v>
                </c:pt>
                <c:pt idx="6">
                  <c:v>19654.1201</c:v>
                </c:pt>
                <c:pt idx="7">
                  <c:v>30110.700690000001</c:v>
                </c:pt>
                <c:pt idx="8">
                  <c:v>30089.44298</c:v>
                </c:pt>
                <c:pt idx="9">
                  <c:v>0</c:v>
                </c:pt>
                <c:pt idx="10">
                  <c:v>0</c:v>
                </c:pt>
                <c:pt idx="11">
                  <c:v>17489.706770000001</c:v>
                </c:pt>
                <c:pt idx="12">
                  <c:v>9791.8429699999997</c:v>
                </c:pt>
                <c:pt idx="13">
                  <c:v>4968.9004999999997</c:v>
                </c:pt>
                <c:pt idx="14">
                  <c:v>6831.1815269999997</c:v>
                </c:pt>
                <c:pt idx="15">
                  <c:v>13205.833986</c:v>
                </c:pt>
                <c:pt idx="16">
                  <c:v>18092.39849</c:v>
                </c:pt>
                <c:pt idx="17">
                  <c:v>22270.35656</c:v>
                </c:pt>
                <c:pt idx="18">
                  <c:v>15970.749250000001</c:v>
                </c:pt>
                <c:pt idx="19">
                  <c:v>17653.105459999999</c:v>
                </c:pt>
                <c:pt idx="20">
                  <c:v>18462.822644</c:v>
                </c:pt>
                <c:pt idx="21">
                  <c:v>18955.752380000002</c:v>
                </c:pt>
                <c:pt idx="22">
                  <c:v>18474.260920000001</c:v>
                </c:pt>
                <c:pt idx="23">
                  <c:v>11435.140969999999</c:v>
                </c:pt>
                <c:pt idx="24">
                  <c:v>8286.9249600000003</c:v>
                </c:pt>
                <c:pt idx="25">
                  <c:v>5088.6268400000008</c:v>
                </c:pt>
                <c:pt idx="26">
                  <c:v>4109.6752500000002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47-423F-B898-B48BACD9C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789212"/>
        <c:axId val="19137495"/>
      </c:barChart>
      <c:lineChart>
        <c:grouping val="standard"/>
        <c:varyColors val="0"/>
        <c:ser>
          <c:idx val="2"/>
          <c:order val="2"/>
          <c:tx>
            <c:v>Taxa de cobertura (%)</c:v>
          </c:tx>
          <c:spPr>
            <a:ln w="19080">
              <a:solidFill>
                <a:srgbClr val="FF0000"/>
              </a:solidFill>
              <a:round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'Comerc Ext.(t)'!$B$6:$Z$6</c:f>
              <c:numCache>
                <c:formatCode>General</c:formatCod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numCache>
            </c:numRef>
          </c:cat>
          <c:val>
            <c:numRef>
              <c:f>'Comerc Ext.(t)'!$B$66:$AB$66</c:f>
              <c:numCache>
                <c:formatCode>_-* #,##0\ _€_-;\-* #,##0\ _€_-;_-* \-??\ _€_-;_-@_-</c:formatCode>
                <c:ptCount val="27"/>
                <c:pt idx="0">
                  <c:v>184.32803652344401</c:v>
                </c:pt>
                <c:pt idx="1">
                  <c:v>55.9955747890493</c:v>
                </c:pt>
                <c:pt idx="2">
                  <c:v>89.479179692552606</c:v>
                </c:pt>
                <c:pt idx="3">
                  <c:v>120.414976317477</c:v>
                </c:pt>
                <c:pt idx="4">
                  <c:v>63.200848690107797</c:v>
                </c:pt>
                <c:pt idx="5">
                  <c:v>53.368434282860399</c:v>
                </c:pt>
                <c:pt idx="6">
                  <c:v>69.736286057459694</c:v>
                </c:pt>
                <c:pt idx="7">
                  <c:v>137.545823126328</c:v>
                </c:pt>
                <c:pt idx="8">
                  <c:v>135.08411474064101</c:v>
                </c:pt>
                <c:pt idx="11">
                  <c:v>113.39993286328701</c:v>
                </c:pt>
                <c:pt idx="12">
                  <c:v>122.51597789684701</c:v>
                </c:pt>
                <c:pt idx="13">
                  <c:v>74.068990013888595</c:v>
                </c:pt>
                <c:pt idx="14">
                  <c:v>192.45728164792899</c:v>
                </c:pt>
                <c:pt idx="15">
                  <c:v>225.56615482518799</c:v>
                </c:pt>
                <c:pt idx="16">
                  <c:v>119.729974235315</c:v>
                </c:pt>
                <c:pt idx="17">
                  <c:v>138.11719324755501</c:v>
                </c:pt>
                <c:pt idx="18">
                  <c:v>92.041394634767499</c:v>
                </c:pt>
                <c:pt idx="19">
                  <c:v>197.70391275108</c:v>
                </c:pt>
                <c:pt idx="20">
                  <c:v>201.30219472439299</c:v>
                </c:pt>
                <c:pt idx="21">
                  <c:v>106.215663490213</c:v>
                </c:pt>
                <c:pt idx="22">
                  <c:v>61.31339887825041</c:v>
                </c:pt>
                <c:pt idx="23">
                  <c:v>24.171960236989314</c:v>
                </c:pt>
                <c:pt idx="24">
                  <c:v>14.579548608400817</c:v>
                </c:pt>
                <c:pt idx="25">
                  <c:v>8.6497970978080048</c:v>
                </c:pt>
                <c:pt idx="26">
                  <c:v>9.1257386308124655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47-423F-B898-B48BACD9C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47766082"/>
        <c:axId val="25992167"/>
      </c:lineChart>
      <c:catAx>
        <c:axId val="5878921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ANYS</a:t>
                </a:r>
              </a:p>
            </c:rich>
          </c:tx>
          <c:layout>
            <c:manualLayout>
              <c:xMode val="edge"/>
              <c:yMode val="edge"/>
              <c:x val="0.92921762439269595"/>
              <c:y val="0.93282364058070599"/>
            </c:manualLayout>
          </c:layout>
          <c:overlay val="0"/>
          <c:spPr>
            <a:noFill/>
            <a:ln w="324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 rot="-2700000"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19137495"/>
        <c:crosses val="autoZero"/>
        <c:auto val="1"/>
        <c:lblAlgn val="ctr"/>
        <c:lblOffset val="100"/>
        <c:noMultiLvlLbl val="1"/>
      </c:catAx>
      <c:valAx>
        <c:axId val="19137495"/>
        <c:scaling>
          <c:orientation val="minMax"/>
        </c:scaling>
        <c:delete val="0"/>
        <c:axPos val="l"/>
        <c:majorGridlines>
          <c:spPr>
            <a:ln w="3240">
              <a:solidFill>
                <a:srgbClr val="FFFFFF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05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05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t</a:t>
                </a:r>
              </a:p>
            </c:rich>
          </c:tx>
          <c:layout>
            <c:manualLayout>
              <c:xMode val="edge"/>
              <c:yMode val="edge"/>
              <c:x val="4.5261629530351302E-2"/>
              <c:y val="9.4579503479082505E-2"/>
            </c:manualLayout>
          </c:layout>
          <c:overlay val="0"/>
          <c:spPr>
            <a:noFill/>
            <a:ln w="324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58789212"/>
        <c:crosses val="autoZero"/>
        <c:crossBetween val="between"/>
      </c:valAx>
      <c:catAx>
        <c:axId val="4776608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5992167"/>
        <c:crosses val="autoZero"/>
        <c:auto val="1"/>
        <c:lblAlgn val="ctr"/>
        <c:lblOffset val="100"/>
        <c:noMultiLvlLbl val="1"/>
      </c:catAx>
      <c:valAx>
        <c:axId val="25992167"/>
        <c:scaling>
          <c:orientation val="minMax"/>
        </c:scaling>
        <c:delete val="0"/>
        <c:axPos val="r"/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6551627855028699"/>
              <c:y val="7.4220427798299099E-2"/>
            </c:manualLayout>
          </c:layout>
          <c:overlay val="0"/>
          <c:spPr>
            <a:noFill/>
            <a:ln>
              <a:noFill/>
            </a:ln>
          </c:spPr>
        </c:title>
        <c:numFmt formatCode="\ * #,##0&quot;    &quot;;\-* #,##0&quot;    &quot;;\ * \-#&quot;    &quot;;\ @\ 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47766082"/>
        <c:crosses val="max"/>
        <c:crossBetween val="between"/>
      </c:valAx>
      <c:spPr>
        <a:noFill/>
        <a:ln w="12600">
          <a:solidFill>
            <a:srgbClr val="FFFFFF"/>
          </a:solidFill>
          <a:round/>
        </a:ln>
      </c:spPr>
    </c:plotArea>
    <c:legend>
      <c:legendPos val="r"/>
      <c:layout>
        <c:manualLayout>
          <c:xMode val="edge"/>
          <c:yMode val="edge"/>
          <c:x val="0.362400178701067"/>
          <c:y val="0.87071557426337898"/>
          <c:w val="0.35291653868706901"/>
          <c:h val="0.128264604810997"/>
        </c:manualLayout>
      </c:layout>
      <c:overlay val="1"/>
      <c:spPr>
        <a:noFill/>
        <a:ln w="3240">
          <a:solidFill>
            <a:srgbClr val="FFFFFF"/>
          </a:solidFill>
          <a:round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  <a:ea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  <a:ea typeface="Arial"/>
              </a:rPr>
              <a:t>EVOLUCIÓ DEL COMERÇ EXTERIOR
 TOTAL CARN DE PORCÍ</a:t>
            </a:r>
          </a:p>
        </c:rich>
      </c:tx>
      <c:layout>
        <c:manualLayout>
          <c:xMode val="edge"/>
          <c:yMode val="edge"/>
          <c:x val="0.43009043287899701"/>
          <c:y val="5.5089015787705697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93614969638498E-2"/>
          <c:y val="0.17341283170977501"/>
          <c:w val="0.84493497693570696"/>
          <c:h val="0.58817601612361403"/>
        </c:manualLayout>
      </c:layout>
      <c:barChart>
        <c:barDir val="col"/>
        <c:grouping val="clustered"/>
        <c:varyColors val="0"/>
        <c:ser>
          <c:idx val="0"/>
          <c:order val="0"/>
          <c:tx>
            <c:v>Importacions (t)</c:v>
          </c:tx>
          <c:spPr>
            <a:solidFill>
              <a:srgbClr val="ED7D31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'Comerc Ext.(t)'!$B$6:$AB$6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'Comerc Ext.(t)'!$B$20:$AB$20</c:f>
              <c:numCache>
                <c:formatCode>_-* #,##0\ _€_-;\-* #,##0\ _€_-;_-* \-??\ _€_-;_-@_-</c:formatCode>
                <c:ptCount val="27"/>
                <c:pt idx="0">
                  <c:v>6859.50731</c:v>
                </c:pt>
                <c:pt idx="1">
                  <c:v>5444.3377499999997</c:v>
                </c:pt>
                <c:pt idx="2">
                  <c:v>7318.3824000000004</c:v>
                </c:pt>
                <c:pt idx="3">
                  <c:v>7708.8394099999996</c:v>
                </c:pt>
                <c:pt idx="4">
                  <c:v>8668.8883000000005</c:v>
                </c:pt>
                <c:pt idx="5">
                  <c:v>6468.1923399999996</c:v>
                </c:pt>
                <c:pt idx="6">
                  <c:v>6202.3447699999997</c:v>
                </c:pt>
                <c:pt idx="7">
                  <c:v>6436.1454819999999</c:v>
                </c:pt>
                <c:pt idx="8">
                  <c:v>9976.6721199999993</c:v>
                </c:pt>
                <c:pt idx="9">
                  <c:v>18550.466544999999</c:v>
                </c:pt>
                <c:pt idx="10">
                  <c:v>25686.449518000001</c:v>
                </c:pt>
                <c:pt idx="11">
                  <c:v>22189.619778</c:v>
                </c:pt>
                <c:pt idx="12">
                  <c:v>20799.102292</c:v>
                </c:pt>
                <c:pt idx="13">
                  <c:v>26748.541117000001</c:v>
                </c:pt>
                <c:pt idx="14">
                  <c:v>31519.399486999999</c:v>
                </c:pt>
                <c:pt idx="15">
                  <c:v>31033.094493000001</c:v>
                </c:pt>
                <c:pt idx="16">
                  <c:v>34326.209153999996</c:v>
                </c:pt>
                <c:pt idx="17">
                  <c:v>37839.358110000001</c:v>
                </c:pt>
                <c:pt idx="18">
                  <c:v>42042.913032999997</c:v>
                </c:pt>
                <c:pt idx="19">
                  <c:v>42453.821219999998</c:v>
                </c:pt>
                <c:pt idx="20">
                  <c:v>46194.939264000001</c:v>
                </c:pt>
                <c:pt idx="21">
                  <c:v>44002.836217999997</c:v>
                </c:pt>
                <c:pt idx="22">
                  <c:v>40379.701193000001</c:v>
                </c:pt>
                <c:pt idx="23">
                  <c:v>38657.450935000001</c:v>
                </c:pt>
                <c:pt idx="24">
                  <c:v>48725.049118000003</c:v>
                </c:pt>
                <c:pt idx="25">
                  <c:v>44995.214020999992</c:v>
                </c:pt>
                <c:pt idx="26">
                  <c:v>36787.316551000011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EC-446E-B799-D4843007DF17}"/>
            </c:ext>
          </c:extLst>
        </c:ser>
        <c:ser>
          <c:idx val="1"/>
          <c:order val="1"/>
          <c:tx>
            <c:v>Exportacions (t)</c:v>
          </c:tx>
          <c:spPr>
            <a:solidFill>
              <a:srgbClr val="FFC0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'Comerc Ext.(t)'!$B$6:$AB$6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'Comerc Ext.(t)'!$B$41:$AB$41</c:f>
              <c:numCache>
                <c:formatCode>_-* #,##0\ _€_-;\-* #,##0\ _€_-;_-* \-??\ _€_-;_-@_-</c:formatCode>
                <c:ptCount val="27"/>
                <c:pt idx="0">
                  <c:v>106681.22894</c:v>
                </c:pt>
                <c:pt idx="1">
                  <c:v>122230.12823</c:v>
                </c:pt>
                <c:pt idx="2">
                  <c:v>172605.03245</c:v>
                </c:pt>
                <c:pt idx="3">
                  <c:v>183025.37837399999</c:v>
                </c:pt>
                <c:pt idx="4">
                  <c:v>199784.76199</c:v>
                </c:pt>
                <c:pt idx="5">
                  <c:v>227448.50910200001</c:v>
                </c:pt>
                <c:pt idx="6">
                  <c:v>260341.32909799999</c:v>
                </c:pt>
                <c:pt idx="7">
                  <c:v>323704.12940699997</c:v>
                </c:pt>
                <c:pt idx="8">
                  <c:v>374387.99563600001</c:v>
                </c:pt>
                <c:pt idx="9">
                  <c:v>393889.43417099997</c:v>
                </c:pt>
                <c:pt idx="10">
                  <c:v>421130.94156299997</c:v>
                </c:pt>
                <c:pt idx="11">
                  <c:v>537551.48367099999</c:v>
                </c:pt>
                <c:pt idx="12">
                  <c:v>588373.82209300005</c:v>
                </c:pt>
                <c:pt idx="13">
                  <c:v>602140.75820599997</c:v>
                </c:pt>
                <c:pt idx="14">
                  <c:v>680992.306492</c:v>
                </c:pt>
                <c:pt idx="15">
                  <c:v>723477.83545999997</c:v>
                </c:pt>
                <c:pt idx="16">
                  <c:v>702758.52553500002</c:v>
                </c:pt>
                <c:pt idx="17">
                  <c:v>721273.53402799997</c:v>
                </c:pt>
                <c:pt idx="18">
                  <c:v>814170.49074100005</c:v>
                </c:pt>
                <c:pt idx="19">
                  <c:v>926470.91246400005</c:v>
                </c:pt>
                <c:pt idx="20">
                  <c:v>965190.89908999996</c:v>
                </c:pt>
                <c:pt idx="21">
                  <c:v>908597.32506499998</c:v>
                </c:pt>
                <c:pt idx="22">
                  <c:v>1002066.5293609998</c:v>
                </c:pt>
                <c:pt idx="23">
                  <c:v>1146665.874148</c:v>
                </c:pt>
                <c:pt idx="24">
                  <c:v>1182913.8413860004</c:v>
                </c:pt>
                <c:pt idx="25">
                  <c:v>1181199.7150069999</c:v>
                </c:pt>
                <c:pt idx="26">
                  <c:v>1000118.1770019999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EC-446E-B799-D4843007D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-100"/>
        <c:axId val="68409792"/>
        <c:axId val="8543425"/>
      </c:barChart>
      <c:lineChart>
        <c:grouping val="standard"/>
        <c:varyColors val="0"/>
        <c:ser>
          <c:idx val="2"/>
          <c:order val="2"/>
          <c:tx>
            <c:v>Taxa de cobertura (%)</c:v>
          </c:tx>
          <c:spPr>
            <a:ln w="19080">
              <a:solidFill>
                <a:srgbClr val="FF0000"/>
              </a:solidFill>
              <a:round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'Comerc Ext.(t)'!$B$6:$Z$6</c:f>
              <c:numCache>
                <c:formatCode>General</c:formatCod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numCache>
            </c:numRef>
          </c:cat>
          <c:val>
            <c:numRef>
              <c:f>'Comerc Ext.(t)'!$B$65:$AB$65</c:f>
              <c:numCache>
                <c:formatCode>_-* #,##0\ _€_-;\-* #,##0\ _€_-;_-* \-??\ _€_-;_-@_-</c:formatCode>
                <c:ptCount val="27"/>
                <c:pt idx="0">
                  <c:v>1555.2316532191301</c:v>
                </c:pt>
                <c:pt idx="1">
                  <c:v>2245.0871684072099</c:v>
                </c:pt>
                <c:pt idx="2">
                  <c:v>2358.5134393906501</c:v>
                </c:pt>
                <c:pt idx="3">
                  <c:v>2374.2274114126299</c:v>
                </c:pt>
                <c:pt idx="4">
                  <c:v>2304.6180210904299</c:v>
                </c:pt>
                <c:pt idx="5">
                  <c:v>3516.4153622246799</c:v>
                </c:pt>
                <c:pt idx="6">
                  <c:v>4197.4662607799501</c:v>
                </c:pt>
                <c:pt idx="7">
                  <c:v>5029.47191470897</c:v>
                </c:pt>
                <c:pt idx="8">
                  <c:v>3752.6340560543499</c:v>
                </c:pt>
                <c:pt idx="9">
                  <c:v>2123.3397726978801</c:v>
                </c:pt>
                <c:pt idx="10">
                  <c:v>1639.50623564338</c:v>
                </c:pt>
                <c:pt idx="11">
                  <c:v>2422.5358029972099</c:v>
                </c:pt>
                <c:pt idx="12">
                  <c:v>2828.8423886414898</c:v>
                </c:pt>
                <c:pt idx="13">
                  <c:v>2251.1162592838</c:v>
                </c:pt>
                <c:pt idx="14">
                  <c:v>2160.5497489661002</c:v>
                </c:pt>
                <c:pt idx="15">
                  <c:v>2331.31064523131</c:v>
                </c:pt>
                <c:pt idx="16">
                  <c:v>2047.2943061733599</c:v>
                </c:pt>
                <c:pt idx="17">
                  <c:v>1906.1463250281299</c:v>
                </c:pt>
                <c:pt idx="18">
                  <c:v>1936.52254804977</c:v>
                </c:pt>
                <c:pt idx="19">
                  <c:v>2182.3027605994098</c:v>
                </c:pt>
                <c:pt idx="20">
                  <c:v>2089.3866611102499</c:v>
                </c:pt>
                <c:pt idx="21">
                  <c:v>2064.8608207061998</c:v>
                </c:pt>
                <c:pt idx="22">
                  <c:v>2481.6095705401417</c:v>
                </c:pt>
                <c:pt idx="23">
                  <c:v>2966.2221548855987</c:v>
                </c:pt>
                <c:pt idx="24">
                  <c:v>2427.7324760027968</c:v>
                </c:pt>
                <c:pt idx="25">
                  <c:v>2625.1674554891883</c:v>
                </c:pt>
                <c:pt idx="26">
                  <c:v>2718.6494443417432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EC-446E-B799-D4843007D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82543157"/>
        <c:axId val="39494099"/>
      </c:lineChart>
      <c:catAx>
        <c:axId val="6840979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ANYS</a:t>
                </a:r>
              </a:p>
            </c:rich>
          </c:tx>
          <c:layout>
            <c:manualLayout>
              <c:xMode val="edge"/>
              <c:yMode val="edge"/>
              <c:x val="0.92668942691094802"/>
              <c:y val="0.91316761840779304"/>
            </c:manualLayout>
          </c:layout>
          <c:overlay val="0"/>
          <c:spPr>
            <a:solidFill>
              <a:srgbClr val="FFFFFF"/>
            </a:solidFill>
            <a:ln w="324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 rot="-2700000"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8543425"/>
        <c:crosses val="autoZero"/>
        <c:auto val="1"/>
        <c:lblAlgn val="ctr"/>
        <c:lblOffset val="100"/>
        <c:noMultiLvlLbl val="1"/>
      </c:catAx>
      <c:valAx>
        <c:axId val="8543425"/>
        <c:scaling>
          <c:orientation val="minMax"/>
          <c:max val="1200000"/>
        </c:scaling>
        <c:delete val="0"/>
        <c:axPos val="l"/>
        <c:majorGridlines>
          <c:spPr>
            <a:ln w="3240">
              <a:solidFill>
                <a:srgbClr val="FFFFFF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05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05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t</a:t>
                </a:r>
              </a:p>
            </c:rich>
          </c:tx>
          <c:layout>
            <c:manualLayout>
              <c:xMode val="edge"/>
              <c:yMode val="edge"/>
              <c:x val="2.5071017174428601E-2"/>
              <c:y val="8.6412495801142103E-2"/>
            </c:manualLayout>
          </c:layout>
          <c:overlay val="0"/>
          <c:spPr>
            <a:solidFill>
              <a:srgbClr val="FFFFFF"/>
            </a:solidFill>
            <a:ln w="324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68409792"/>
        <c:crosses val="autoZero"/>
        <c:crossBetween val="between"/>
      </c:valAx>
      <c:catAx>
        <c:axId val="8254315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494099"/>
        <c:crosses val="autoZero"/>
        <c:auto val="1"/>
        <c:lblAlgn val="ctr"/>
        <c:lblOffset val="100"/>
        <c:noMultiLvlLbl val="1"/>
      </c:catAx>
      <c:valAx>
        <c:axId val="39494099"/>
        <c:scaling>
          <c:orientation val="minMax"/>
        </c:scaling>
        <c:delete val="0"/>
        <c:axPos val="r"/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7279195225560999"/>
              <c:y val="8.2381592206919693E-2"/>
            </c:manualLayout>
          </c:layout>
          <c:overlay val="0"/>
          <c:spPr>
            <a:noFill/>
            <a:ln>
              <a:noFill/>
            </a:ln>
          </c:spPr>
        </c:title>
        <c:numFmt formatCode="\ * #,##0&quot;    &quot;;\-* #,##0&quot;    &quot;;\ * \-#&quot;    &quot;;\ @\ 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82543157"/>
        <c:crosses val="max"/>
        <c:crossBetween val="between"/>
      </c:valAx>
      <c:spPr>
        <a:noFill/>
        <a:ln w="12600">
          <a:solidFill>
            <a:srgbClr val="FFFFFF"/>
          </a:solidFill>
          <a:round/>
        </a:ln>
      </c:spPr>
    </c:plotArea>
    <c:legend>
      <c:legendPos val="r"/>
      <c:layout>
        <c:manualLayout>
          <c:xMode val="edge"/>
          <c:yMode val="edge"/>
          <c:x val="0.203278517630502"/>
          <c:y val="0.89931138730265403"/>
          <c:w val="0.604795413083138"/>
          <c:h val="6.8027210884353706E-2"/>
        </c:manualLayout>
      </c:layout>
      <c:overlay val="1"/>
      <c:spPr>
        <a:noFill/>
        <a:ln w="3240">
          <a:solidFill>
            <a:srgbClr val="FFFFFF"/>
          </a:solidFill>
          <a:round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  <a:ea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  <a:ea typeface="Arial"/>
              </a:rPr>
              <a:t>EVOLUCIÓ DEL COMERÇ EXTERIOR 
TOTAL SECTOR PORCÍ</a:t>
            </a:r>
          </a:p>
        </c:rich>
      </c:tx>
      <c:layout>
        <c:manualLayout>
          <c:xMode val="edge"/>
          <c:yMode val="edge"/>
          <c:x val="0.44468204253429289"/>
          <c:y val="7.4717393500280074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865115135622404E-2"/>
          <c:y val="0.18891000743740199"/>
          <c:w val="0.851238766423557"/>
          <c:h val="0.58441451119742205"/>
        </c:manualLayout>
      </c:layout>
      <c:barChart>
        <c:barDir val="col"/>
        <c:grouping val="clustered"/>
        <c:varyColors val="0"/>
        <c:ser>
          <c:idx val="0"/>
          <c:order val="0"/>
          <c:tx>
            <c:v>Importacions (milers d'€)</c:v>
          </c:tx>
          <c:spPr>
            <a:solidFill>
              <a:srgbClr val="ED7D31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(Milers €)   '!$B$6:$AB$6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(Milers €)   '!$B$22:$AB$22</c:f>
              <c:numCache>
                <c:formatCode>_-* #,##0\ _€_-;\-* #,##0\ _€_-;_-* \-??\ _€_-;_-@_-</c:formatCode>
                <c:ptCount val="27"/>
                <c:pt idx="0">
                  <c:v>101776.692538</c:v>
                </c:pt>
                <c:pt idx="1">
                  <c:v>102543.697938</c:v>
                </c:pt>
                <c:pt idx="2">
                  <c:v>118904.998252</c:v>
                </c:pt>
                <c:pt idx="3">
                  <c:v>168392.56488000002</c:v>
                </c:pt>
                <c:pt idx="4">
                  <c:v>159520.55917999998</c:v>
                </c:pt>
                <c:pt idx="5">
                  <c:v>149839.39077999999</c:v>
                </c:pt>
                <c:pt idx="6">
                  <c:v>126275.10132</c:v>
                </c:pt>
                <c:pt idx="7">
                  <c:v>112694.53861999999</c:v>
                </c:pt>
                <c:pt idx="8">
                  <c:v>162704.51517999999</c:v>
                </c:pt>
                <c:pt idx="9">
                  <c:v>249569.82047999999</c:v>
                </c:pt>
                <c:pt idx="10">
                  <c:v>254831.21911999997</c:v>
                </c:pt>
                <c:pt idx="11">
                  <c:v>184831.90345000001</c:v>
                </c:pt>
                <c:pt idx="12">
                  <c:v>152964.12359999999</c:v>
                </c:pt>
                <c:pt idx="13">
                  <c:v>189127.41778000002</c:v>
                </c:pt>
                <c:pt idx="14">
                  <c:v>203885.72368</c:v>
                </c:pt>
                <c:pt idx="15">
                  <c:v>206118.82554000002</c:v>
                </c:pt>
                <c:pt idx="16">
                  <c:v>260289.39548000001</c:v>
                </c:pt>
                <c:pt idx="17">
                  <c:v>295187.98515999998</c:v>
                </c:pt>
                <c:pt idx="18">
                  <c:v>312139.74661999999</c:v>
                </c:pt>
                <c:pt idx="19">
                  <c:v>313184.70799999998</c:v>
                </c:pt>
                <c:pt idx="20">
                  <c:v>378655.63127999997</c:v>
                </c:pt>
                <c:pt idx="21">
                  <c:v>324919.96801999997</c:v>
                </c:pt>
                <c:pt idx="22">
                  <c:v>402615.61347999994</c:v>
                </c:pt>
                <c:pt idx="23">
                  <c:v>421950.50120000006</c:v>
                </c:pt>
                <c:pt idx="24">
                  <c:v>491911.00543999986</c:v>
                </c:pt>
                <c:pt idx="25">
                  <c:v>613826.31338000007</c:v>
                </c:pt>
                <c:pt idx="26">
                  <c:v>737559.41833999986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7E-49D2-ADFC-1F3F393A3777}"/>
            </c:ext>
          </c:extLst>
        </c:ser>
        <c:ser>
          <c:idx val="1"/>
          <c:order val="1"/>
          <c:tx>
            <c:v>Exportacions (milers d'€)</c:v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(Milers €)   '!$B$6:$AB$6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(Milers €)   '!$B$43:$AB$43</c:f>
              <c:numCache>
                <c:formatCode>_-* #,##0\ _€_-;\-* #,##0\ _€_-;_-* \-??\ _€_-;_-@_-</c:formatCode>
                <c:ptCount val="27"/>
                <c:pt idx="0">
                  <c:v>949071.13690600009</c:v>
                </c:pt>
                <c:pt idx="1">
                  <c:v>833124.69639799988</c:v>
                </c:pt>
                <c:pt idx="2">
                  <c:v>1069395.7481760001</c:v>
                </c:pt>
                <c:pt idx="3">
                  <c:v>1447687.1831199997</c:v>
                </c:pt>
                <c:pt idx="4">
                  <c:v>1849635.3431200001</c:v>
                </c:pt>
                <c:pt idx="5">
                  <c:v>1714790.8767999997</c:v>
                </c:pt>
                <c:pt idx="6">
                  <c:v>1874208.08344</c:v>
                </c:pt>
                <c:pt idx="7">
                  <c:v>2527326.7296799999</c:v>
                </c:pt>
                <c:pt idx="8">
                  <c:v>2993901.802999998</c:v>
                </c:pt>
                <c:pt idx="9">
                  <c:v>3406127.4696600004</c:v>
                </c:pt>
                <c:pt idx="10">
                  <c:v>3476370.4037800003</c:v>
                </c:pt>
                <c:pt idx="11">
                  <c:v>4521494.2549600005</c:v>
                </c:pt>
                <c:pt idx="12">
                  <c:v>4637839.5597599996</c:v>
                </c:pt>
                <c:pt idx="13">
                  <c:v>4897568.4299400002</c:v>
                </c:pt>
                <c:pt idx="14">
                  <c:v>5828843.0239800001</c:v>
                </c:pt>
                <c:pt idx="15">
                  <c:v>6749548.2121799998</c:v>
                </c:pt>
                <c:pt idx="16">
                  <c:v>6829087.5439199992</c:v>
                </c:pt>
                <c:pt idx="17">
                  <c:v>6880331.22676</c:v>
                </c:pt>
                <c:pt idx="18">
                  <c:v>7016052.0747800004</c:v>
                </c:pt>
                <c:pt idx="19">
                  <c:v>7967527.3566599982</c:v>
                </c:pt>
                <c:pt idx="20">
                  <c:v>8724933.7216999996</c:v>
                </c:pt>
                <c:pt idx="21">
                  <c:v>8002145.1183599988</c:v>
                </c:pt>
                <c:pt idx="22">
                  <c:v>10567775.091980003</c:v>
                </c:pt>
                <c:pt idx="23">
                  <c:v>12130988.046259999</c:v>
                </c:pt>
                <c:pt idx="24">
                  <c:v>11559576.805680003</c:v>
                </c:pt>
                <c:pt idx="25">
                  <c:v>12906703.330640001</c:v>
                </c:pt>
                <c:pt idx="26">
                  <c:v>12939600.946879998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7E-49D2-ADFC-1F3F393A3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4"/>
        <c:axId val="7856442"/>
        <c:axId val="96741134"/>
      </c:barChart>
      <c:lineChart>
        <c:grouping val="standard"/>
        <c:varyColors val="0"/>
        <c:ser>
          <c:idx val="2"/>
          <c:order val="2"/>
          <c:tx>
            <c:v>Taxa de cobertura (%)</c:v>
          </c:tx>
          <c:spPr>
            <a:ln w="19080">
              <a:solidFill>
                <a:srgbClr val="FF0000"/>
              </a:solidFill>
              <a:round/>
            </a:ln>
          </c:spPr>
          <c:marker>
            <c:symbol val="circle"/>
            <c:size val="5"/>
            <c:spPr>
              <a:solidFill>
                <a:srgbClr val="FF0000"/>
              </a:solidFill>
            </c:spPr>
          </c:marker>
          <c:dPt>
            <c:idx val="15"/>
            <c:marker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D37-4611-8D48-3C580D58DA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'Comerç Ext. (Milers €)   '!$B$6:$Z$6</c:f>
              <c:numCache>
                <c:formatCode>General</c:formatCod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numCache>
            </c:numRef>
          </c:cat>
          <c:val>
            <c:numRef>
              <c:f>'Comerç Ext. (Milers €)   '!$B$67:$AB$67</c:f>
              <c:numCache>
                <c:formatCode>_-* #,##0\ _€_-;\-* #,##0\ _€_-;_-* \-??\ _€_-;_-@_-</c:formatCode>
                <c:ptCount val="27"/>
                <c:pt idx="0">
                  <c:v>706.891754563625</c:v>
                </c:pt>
                <c:pt idx="1">
                  <c:v>535.19657114636505</c:v>
                </c:pt>
                <c:pt idx="2">
                  <c:v>603.323746365278</c:v>
                </c:pt>
                <c:pt idx="3">
                  <c:v>543.84806373258698</c:v>
                </c:pt>
                <c:pt idx="4">
                  <c:v>732.79974297507999</c:v>
                </c:pt>
                <c:pt idx="5">
                  <c:v>666.158079718973</c:v>
                </c:pt>
                <c:pt idx="6">
                  <c:v>898.86841089204995</c:v>
                </c:pt>
                <c:pt idx="7">
                  <c:v>1398.3831188445799</c:v>
                </c:pt>
                <c:pt idx="8">
                  <c:v>1207.3606966033501</c:v>
                </c:pt>
                <c:pt idx="9">
                  <c:v>927.365733153164</c:v>
                </c:pt>
                <c:pt idx="10">
                  <c:v>1003.46125112788</c:v>
                </c:pt>
                <c:pt idx="11">
                  <c:v>1954.6062982983401</c:v>
                </c:pt>
                <c:pt idx="12">
                  <c:v>2550.5504232616599</c:v>
                </c:pt>
                <c:pt idx="13">
                  <c:v>2280.0874802744902</c:v>
                </c:pt>
                <c:pt idx="14">
                  <c:v>2639.8860034691902</c:v>
                </c:pt>
                <c:pt idx="15">
                  <c:v>2866.1310188365501</c:v>
                </c:pt>
                <c:pt idx="16">
                  <c:v>2135.2167246652202</c:v>
                </c:pt>
                <c:pt idx="17">
                  <c:v>1864.11393893371</c:v>
                </c:pt>
                <c:pt idx="18">
                  <c:v>1877.64110337429</c:v>
                </c:pt>
                <c:pt idx="19">
                  <c:v>2131.5975654574399</c:v>
                </c:pt>
                <c:pt idx="20">
                  <c:v>2060.4204702820898</c:v>
                </c:pt>
                <c:pt idx="21">
                  <c:v>2022.4394754248001</c:v>
                </c:pt>
                <c:pt idx="22">
                  <c:v>2624.7802465079913</c:v>
                </c:pt>
                <c:pt idx="23">
                  <c:v>2874.9789398899279</c:v>
                </c:pt>
                <c:pt idx="24">
                  <c:v>2349.9325442699342</c:v>
                </c:pt>
                <c:pt idx="25">
                  <c:v>2102.6637420559518</c:v>
                </c:pt>
                <c:pt idx="26">
                  <c:v>1754.3808166673164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7E-49D2-ADFC-1F3F393A3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9878701"/>
        <c:axId val="88812036"/>
      </c:lineChart>
      <c:catAx>
        <c:axId val="785644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 rot="-2700000"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96741134"/>
        <c:crosses val="autoZero"/>
        <c:auto val="1"/>
        <c:lblAlgn val="ctr"/>
        <c:lblOffset val="100"/>
        <c:noMultiLvlLbl val="1"/>
      </c:catAx>
      <c:valAx>
        <c:axId val="96741134"/>
        <c:scaling>
          <c:orientation val="minMax"/>
        </c:scaling>
        <c:delete val="0"/>
        <c:axPos val="l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0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Milers d'euros</a:t>
                </a:r>
              </a:p>
            </c:rich>
          </c:tx>
          <c:layout>
            <c:manualLayout>
              <c:xMode val="edge"/>
              <c:yMode val="edge"/>
              <c:x val="1.39310005736294E-2"/>
              <c:y val="8.7017601851086701E-2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7856442"/>
        <c:crosses val="autoZero"/>
        <c:crossBetween val="between"/>
      </c:valAx>
      <c:catAx>
        <c:axId val="987870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8812036"/>
        <c:crosses val="autoZero"/>
        <c:auto val="1"/>
        <c:lblAlgn val="ctr"/>
        <c:lblOffset val="100"/>
        <c:noMultiLvlLbl val="1"/>
      </c:catAx>
      <c:valAx>
        <c:axId val="88812036"/>
        <c:scaling>
          <c:orientation val="minMax"/>
        </c:scaling>
        <c:delete val="0"/>
        <c:axPos val="r"/>
        <c:title>
          <c:tx>
            <c:rich>
              <a:bodyPr rot="0"/>
              <a:lstStyle/>
              <a:p>
                <a:pPr>
                  <a:defRPr sz="105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05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5337212160943996"/>
              <c:y val="8.5116932484918598E-2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9878701"/>
        <c:crosses val="max"/>
        <c:crossBetween val="between"/>
      </c:valAx>
      <c:spPr>
        <a:noFill/>
        <a:ln w="12600">
          <a:solidFill>
            <a:srgbClr val="FFFFFF"/>
          </a:solidFill>
          <a:round/>
        </a:ln>
      </c:spPr>
    </c:plotArea>
    <c:legend>
      <c:legendPos val="r"/>
      <c:layout>
        <c:manualLayout>
          <c:xMode val="edge"/>
          <c:yMode val="edge"/>
          <c:x val="0.19697342183616101"/>
          <c:y val="0.86761424675646603"/>
          <c:w val="0.59765625"/>
          <c:h val="6.4793388429752102E-2"/>
        </c:manualLayout>
      </c:layout>
      <c:overlay val="1"/>
      <c:spPr>
        <a:noFill/>
        <a:ln w="3240">
          <a:solidFill>
            <a:srgbClr val="FFFFFF"/>
          </a:solidFill>
          <a:round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  <a:ea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  <a:ea typeface="Arial"/>
              </a:rPr>
              <a:t>EVOLUCIÓ DEL COMERÇ EXTERIOR  
TOTAL ANIMALS VIUS </a:t>
            </a:r>
          </a:p>
        </c:rich>
      </c:tx>
      <c:layout>
        <c:manualLayout>
          <c:xMode val="edge"/>
          <c:yMode val="edge"/>
          <c:x val="0.48197529286044344"/>
          <c:y val="6.3402230295441384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751443557984707E-2"/>
          <c:y val="0.199967029343884"/>
          <c:w val="0.84328029267862603"/>
          <c:h val="0.571546323771843"/>
        </c:manualLayout>
      </c:layout>
      <c:barChart>
        <c:barDir val="col"/>
        <c:grouping val="clustered"/>
        <c:varyColors val="0"/>
        <c:ser>
          <c:idx val="0"/>
          <c:order val="0"/>
          <c:tx>
            <c:v>Importacions (miers d'€)</c:v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(Milers €)   '!$B$6:$AB$6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(Milers €)   '!$B$21:$AB$21</c:f>
              <c:numCache>
                <c:formatCode>_-* #,##0\ _€_-;\-* #,##0\ _€_-;_-* \-??\ _€_-;_-@_-</c:formatCode>
                <c:ptCount val="27"/>
                <c:pt idx="0">
                  <c:v>21275.868117000002</c:v>
                </c:pt>
                <c:pt idx="1">
                  <c:v>31476.990364000001</c:v>
                </c:pt>
                <c:pt idx="2">
                  <c:v>34233.132840999999</c:v>
                </c:pt>
                <c:pt idx="3">
                  <c:v>58526.479059999998</c:v>
                </c:pt>
                <c:pt idx="4">
                  <c:v>50186.372130000003</c:v>
                </c:pt>
                <c:pt idx="5">
                  <c:v>56245.715210000002</c:v>
                </c:pt>
                <c:pt idx="6">
                  <c:v>42899.68174</c:v>
                </c:pt>
                <c:pt idx="7">
                  <c:v>36415.010569999999</c:v>
                </c:pt>
                <c:pt idx="8">
                  <c:v>45265.135179999997</c:v>
                </c:pt>
                <c:pt idx="9">
                  <c:v>60893.134689999999</c:v>
                </c:pt>
                <c:pt idx="10">
                  <c:v>48787.707840000003</c:v>
                </c:pt>
                <c:pt idx="11">
                  <c:v>24756.320970000001</c:v>
                </c:pt>
                <c:pt idx="12">
                  <c:v>13612.288189999999</c:v>
                </c:pt>
                <c:pt idx="13">
                  <c:v>12301.465169999999</c:v>
                </c:pt>
                <c:pt idx="14">
                  <c:v>7109.4826999999996</c:v>
                </c:pt>
                <c:pt idx="15">
                  <c:v>11738.594639999999</c:v>
                </c:pt>
                <c:pt idx="16">
                  <c:v>28203.5167</c:v>
                </c:pt>
                <c:pt idx="17">
                  <c:v>33120.787369999998</c:v>
                </c:pt>
                <c:pt idx="18">
                  <c:v>29549.197889999999</c:v>
                </c:pt>
                <c:pt idx="19">
                  <c:v>29549.197889999999</c:v>
                </c:pt>
                <c:pt idx="20">
                  <c:v>23586.881140000001</c:v>
                </c:pt>
                <c:pt idx="21">
                  <c:v>36509.035909999999</c:v>
                </c:pt>
                <c:pt idx="22">
                  <c:v>65963.786950000009</c:v>
                </c:pt>
                <c:pt idx="23">
                  <c:v>84957.384450000012</c:v>
                </c:pt>
                <c:pt idx="24">
                  <c:v>96729.177379999979</c:v>
                </c:pt>
                <c:pt idx="25">
                  <c:v>121313.53339</c:v>
                </c:pt>
                <c:pt idx="26">
                  <c:v>164928.75663000002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C8-4770-BEAD-8580DF19D465}"/>
            </c:ext>
          </c:extLst>
        </c:ser>
        <c:ser>
          <c:idx val="1"/>
          <c:order val="1"/>
          <c:tx>
            <c:v>Exportacions (milers d'€)</c:v>
          </c:tx>
          <c:spPr>
            <a:solidFill>
              <a:srgbClr val="ED7D31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(Milers €)   '!$B$6:$AB$6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(Milers €)   '!$B$42:$AB$42</c:f>
              <c:numCache>
                <c:formatCode>_-* #,##0\ _€_-;\-* #,##0\ _€_-;_-* \-??\ _€_-;_-@_-</c:formatCode>
                <c:ptCount val="27"/>
                <c:pt idx="0">
                  <c:v>22973.742171000002</c:v>
                </c:pt>
                <c:pt idx="1">
                  <c:v>14069.54867</c:v>
                </c:pt>
                <c:pt idx="2">
                  <c:v>19866.213307000002</c:v>
                </c:pt>
                <c:pt idx="3">
                  <c:v>39882.425439999999</c:v>
                </c:pt>
                <c:pt idx="4">
                  <c:v>20546.243559999999</c:v>
                </c:pt>
                <c:pt idx="5">
                  <c:v>19595.859530000002</c:v>
                </c:pt>
                <c:pt idx="6">
                  <c:v>21177.814460000001</c:v>
                </c:pt>
                <c:pt idx="7">
                  <c:v>33319.4329</c:v>
                </c:pt>
                <c:pt idx="8">
                  <c:v>35063.653460000001</c:v>
                </c:pt>
                <c:pt idx="9">
                  <c:v>24998.11076</c:v>
                </c:pt>
                <c:pt idx="10">
                  <c:v>26677.97609</c:v>
                </c:pt>
                <c:pt idx="11">
                  <c:v>22307.49495</c:v>
                </c:pt>
                <c:pt idx="12">
                  <c:v>12520.982</c:v>
                </c:pt>
                <c:pt idx="13">
                  <c:v>7257.183</c:v>
                </c:pt>
                <c:pt idx="14">
                  <c:v>10170.060390000001</c:v>
                </c:pt>
                <c:pt idx="15">
                  <c:v>22496.1391</c:v>
                </c:pt>
                <c:pt idx="16">
                  <c:v>30723.41635</c:v>
                </c:pt>
                <c:pt idx="17">
                  <c:v>32171.696950000001</c:v>
                </c:pt>
                <c:pt idx="18">
                  <c:v>19051.378369999999</c:v>
                </c:pt>
                <c:pt idx="19">
                  <c:v>21525.37818</c:v>
                </c:pt>
                <c:pt idx="20">
                  <c:v>25949.348020000001</c:v>
                </c:pt>
                <c:pt idx="21">
                  <c:v>21486.350050000001</c:v>
                </c:pt>
                <c:pt idx="22">
                  <c:v>21598.828549999991</c:v>
                </c:pt>
                <c:pt idx="23">
                  <c:v>12348.234660000002</c:v>
                </c:pt>
                <c:pt idx="24">
                  <c:v>8580.4314999999988</c:v>
                </c:pt>
                <c:pt idx="25">
                  <c:v>4482.1549499999992</c:v>
                </c:pt>
                <c:pt idx="26">
                  <c:v>5135.3564699999988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C8-4770-BEAD-8580DF19D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775960"/>
        <c:axId val="59233152"/>
      </c:barChart>
      <c:lineChart>
        <c:grouping val="standard"/>
        <c:varyColors val="0"/>
        <c:ser>
          <c:idx val="2"/>
          <c:order val="2"/>
          <c:tx>
            <c:v>Taxa de cobertura (%)</c:v>
          </c:tx>
          <c:spPr>
            <a:ln w="19080">
              <a:solidFill>
                <a:srgbClr val="FF0000"/>
              </a:solidFill>
              <a:round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'Comerç Ext. (Milers €)   '!$B$6:$Z$6</c:f>
              <c:numCache>
                <c:formatCode>General</c:formatCod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numCache>
            </c:numRef>
          </c:cat>
          <c:val>
            <c:numRef>
              <c:f>'Comerç Ext. (Milers €)   '!$B$66:$AB$66</c:f>
              <c:numCache>
                <c:formatCode>#,##0_ ;\-#,##0\ </c:formatCode>
                <c:ptCount val="27"/>
                <c:pt idx="0">
                  <c:v>107.980280967447</c:v>
                </c:pt>
                <c:pt idx="1">
                  <c:v>44.697884096604199</c:v>
                </c:pt>
                <c:pt idx="2">
                  <c:v>58.032121685359797</c:v>
                </c:pt>
                <c:pt idx="3">
                  <c:v>68.144241855235194</c:v>
                </c:pt>
                <c:pt idx="4">
                  <c:v>40.939886044717802</c:v>
                </c:pt>
                <c:pt idx="5">
                  <c:v>34.839737492601103</c:v>
                </c:pt>
                <c:pt idx="6">
                  <c:v>49.365901100039302</c:v>
                </c:pt>
                <c:pt idx="7">
                  <c:v>91.499171299018499</c:v>
                </c:pt>
                <c:pt idx="8">
                  <c:v>77.462827230200304</c:v>
                </c:pt>
                <c:pt idx="9">
                  <c:v>41.052428795565397</c:v>
                </c:pt>
                <c:pt idx="10">
                  <c:v>54.681757498201797</c:v>
                </c:pt>
                <c:pt idx="11">
                  <c:v>90.108279727963094</c:v>
                </c:pt>
                <c:pt idx="12">
                  <c:v>91.982933546751497</c:v>
                </c:pt>
                <c:pt idx="13">
                  <c:v>58.994460413531399</c:v>
                </c:pt>
                <c:pt idx="14">
                  <c:v>143.049231837923</c:v>
                </c:pt>
                <c:pt idx="15">
                  <c:v>191.642524424031</c:v>
                </c:pt>
                <c:pt idx="16">
                  <c:v>108.9347001539</c:v>
                </c:pt>
                <c:pt idx="17">
                  <c:v>97.134456951770204</c:v>
                </c:pt>
                <c:pt idx="18">
                  <c:v>64.473419687805901</c:v>
                </c:pt>
                <c:pt idx="19">
                  <c:v>72.845896731716607</c:v>
                </c:pt>
                <c:pt idx="20">
                  <c:v>110.01602062594699</c:v>
                </c:pt>
                <c:pt idx="21">
                  <c:v>58.852143077584799</c:v>
                </c:pt>
                <c:pt idx="22">
                  <c:v>32.743463570961623</c:v>
                </c:pt>
                <c:pt idx="23">
                  <c:v>14.534621963635558</c:v>
                </c:pt>
                <c:pt idx="24">
                  <c:v>8.8705721814337632</c:v>
                </c:pt>
                <c:pt idx="25">
                  <c:v>3.6946866724182548</c:v>
                </c:pt>
                <c:pt idx="26">
                  <c:v>3.1136816737911999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C8-4770-BEAD-8580DF19D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8663233"/>
        <c:axId val="15375551"/>
      </c:lineChart>
      <c:catAx>
        <c:axId val="5977596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000" b="0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ANYS</a:t>
                </a:r>
              </a:p>
            </c:rich>
          </c:tx>
          <c:layout>
            <c:manualLayout>
              <c:xMode val="edge"/>
              <c:yMode val="edge"/>
              <c:x val="0.92079164279102599"/>
              <c:y val="0.91196834817012895"/>
            </c:manualLayout>
          </c:layout>
          <c:overlay val="0"/>
          <c:spPr>
            <a:noFill/>
            <a:ln w="324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 rot="-2700000"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59233152"/>
        <c:crosses val="autoZero"/>
        <c:auto val="1"/>
        <c:lblAlgn val="ctr"/>
        <c:lblOffset val="100"/>
        <c:noMultiLvlLbl val="1"/>
      </c:catAx>
      <c:valAx>
        <c:axId val="59233152"/>
        <c:scaling>
          <c:orientation val="minMax"/>
        </c:scaling>
        <c:delete val="0"/>
        <c:axPos val="l"/>
        <c:majorGridlines>
          <c:spPr>
            <a:ln w="3240">
              <a:solidFill>
                <a:srgbClr val="FFFFFF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0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Milers d'euros</a:t>
                </a:r>
              </a:p>
            </c:rich>
          </c:tx>
          <c:layout>
            <c:manualLayout>
              <c:xMode val="edge"/>
              <c:yMode val="edge"/>
              <c:x val="1.8049984572662801E-2"/>
              <c:y val="8.5806132542037603E-2"/>
            </c:manualLayout>
          </c:layout>
          <c:overlay val="0"/>
          <c:spPr>
            <a:noFill/>
            <a:ln w="324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59775960"/>
        <c:crosses val="autoZero"/>
        <c:crossBetween val="between"/>
      </c:valAx>
      <c:catAx>
        <c:axId val="866323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375551"/>
        <c:crosses val="autoZero"/>
        <c:auto val="1"/>
        <c:lblAlgn val="ctr"/>
        <c:lblOffset val="100"/>
        <c:noMultiLvlLbl val="1"/>
      </c:catAx>
      <c:valAx>
        <c:axId val="15375551"/>
        <c:scaling>
          <c:orientation val="minMax"/>
        </c:scaling>
        <c:delete val="0"/>
        <c:axPos val="r"/>
        <c:title>
          <c:tx>
            <c:rich>
              <a:bodyPr rot="0"/>
              <a:lstStyle/>
              <a:p>
                <a:pPr>
                  <a:defRPr sz="11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1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6266584387534704"/>
              <c:y val="9.9736234751071504E-2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8663233"/>
        <c:crosses val="max"/>
        <c:crossBetween val="between"/>
      </c:valAx>
      <c:spPr>
        <a:noFill/>
        <a:ln w="12600">
          <a:solidFill>
            <a:srgbClr val="FFFFFF"/>
          </a:solidFill>
          <a:round/>
        </a:ln>
      </c:spPr>
    </c:plotArea>
    <c:legend>
      <c:legendPos val="r"/>
      <c:layout>
        <c:manualLayout>
          <c:xMode val="edge"/>
          <c:yMode val="edge"/>
          <c:x val="0.16714417948604901"/>
          <c:y val="0.87157929442795901"/>
          <c:w val="0.59237872743702202"/>
          <c:h val="6.4627813040969401E-2"/>
        </c:manualLayout>
      </c:layout>
      <c:overlay val="1"/>
      <c:spPr>
        <a:noFill/>
        <a:ln w="3240">
          <a:solidFill>
            <a:srgbClr val="FFFFFF"/>
          </a:solidFill>
          <a:round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  <a:ea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  <a:ea typeface="Arial"/>
              </a:rPr>
              <a:t>EVOLUCIÓ DEL COMERÇ EXTERIOR
 TOTAL CARN DE PORCÍ</a:t>
            </a:r>
          </a:p>
        </c:rich>
      </c:tx>
      <c:layout>
        <c:manualLayout>
          <c:xMode val="edge"/>
          <c:yMode val="edge"/>
          <c:x val="0.4054459255425617"/>
          <c:y val="6.0436172237789791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725199002019695E-2"/>
          <c:y val="0.173372639630308"/>
          <c:w val="0.81399548532731403"/>
          <c:h val="0.58816030595171698"/>
        </c:manualLayout>
      </c:layout>
      <c:barChart>
        <c:barDir val="col"/>
        <c:grouping val="clustered"/>
        <c:varyColors val="0"/>
        <c:ser>
          <c:idx val="0"/>
          <c:order val="0"/>
          <c:tx>
            <c:v>Importacions (milers d'€)</c:v>
          </c:tx>
          <c:spPr>
            <a:solidFill>
              <a:srgbClr val="ED7D31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(Milers €)   '!$B$6:$AB$6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(Milers €)   '!$B$20:$AB$20</c:f>
              <c:numCache>
                <c:formatCode>_-* #,##0\ _€_-;\-* #,##0\ _€_-;_-* \-??\ _€_-;_-@_-</c:formatCode>
                <c:ptCount val="27"/>
                <c:pt idx="0">
                  <c:v>15114.473599999999</c:v>
                </c:pt>
                <c:pt idx="1">
                  <c:v>9937.0743679999996</c:v>
                </c:pt>
                <c:pt idx="2">
                  <c:v>12829.801002</c:v>
                </c:pt>
                <c:pt idx="3">
                  <c:v>12858.542729999999</c:v>
                </c:pt>
                <c:pt idx="4">
                  <c:v>15584.7757</c:v>
                </c:pt>
                <c:pt idx="5">
                  <c:v>10250.235619999999</c:v>
                </c:pt>
                <c:pt idx="6">
                  <c:v>10739.882809999999</c:v>
                </c:pt>
                <c:pt idx="7">
                  <c:v>10528.91029</c:v>
                </c:pt>
                <c:pt idx="8">
                  <c:v>18880.32692</c:v>
                </c:pt>
                <c:pt idx="9">
                  <c:v>32987.569459999999</c:v>
                </c:pt>
                <c:pt idx="10">
                  <c:v>39789.426460000002</c:v>
                </c:pt>
                <c:pt idx="11">
                  <c:v>34311.64544</c:v>
                </c:pt>
                <c:pt idx="12">
                  <c:v>32355.69184</c:v>
                </c:pt>
                <c:pt idx="13">
                  <c:v>41869.014150000003</c:v>
                </c:pt>
                <c:pt idx="14">
                  <c:v>48565.09577</c:v>
                </c:pt>
                <c:pt idx="15">
                  <c:v>47689.819969999997</c:v>
                </c:pt>
                <c:pt idx="16">
                  <c:v>52636.962079999998</c:v>
                </c:pt>
                <c:pt idx="17">
                  <c:v>60287.920729999998</c:v>
                </c:pt>
                <c:pt idx="18">
                  <c:v>64633.773580000001</c:v>
                </c:pt>
                <c:pt idx="19">
                  <c:v>64633.773580000001</c:v>
                </c:pt>
                <c:pt idx="20">
                  <c:v>83087.475909999994</c:v>
                </c:pt>
                <c:pt idx="21">
                  <c:v>63080.002589999996</c:v>
                </c:pt>
                <c:pt idx="22">
                  <c:v>68210.667289999983</c:v>
                </c:pt>
                <c:pt idx="23">
                  <c:v>64074.549410000007</c:v>
                </c:pt>
                <c:pt idx="24">
                  <c:v>76401.050229999979</c:v>
                </c:pt>
                <c:pt idx="25">
                  <c:v>95113.806349999999</c:v>
                </c:pt>
                <c:pt idx="26">
                  <c:v>103095.07756999998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17-4BE7-9FF6-5508F3A1C98F}"/>
            </c:ext>
          </c:extLst>
        </c:ser>
        <c:ser>
          <c:idx val="1"/>
          <c:order val="1"/>
          <c:tx>
            <c:v>Exportacions (milers d'€)</c:v>
          </c:tx>
          <c:spPr>
            <a:solidFill>
              <a:srgbClr val="FFC0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(Milers €)   '!$B$6:$AB$6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(Milers €)   '!$B$41:$AB$41</c:f>
              <c:numCache>
                <c:formatCode>_-* #,##0\ _€_-;\-* #,##0\ _€_-;_-* \-??\ _€_-;_-@_-</c:formatCode>
                <c:ptCount val="27"/>
                <c:pt idx="0">
                  <c:v>234266.582884</c:v>
                </c:pt>
                <c:pt idx="1">
                  <c:v>207577.105748</c:v>
                </c:pt>
                <c:pt idx="2">
                  <c:v>264075.64230399998</c:v>
                </c:pt>
                <c:pt idx="3">
                  <c:v>348343.63335999998</c:v>
                </c:pt>
                <c:pt idx="4">
                  <c:v>461424.55868999998</c:v>
                </c:pt>
                <c:pt idx="5">
                  <c:v>423372.28960999998</c:v>
                </c:pt>
                <c:pt idx="6">
                  <c:v>460971.28701999999</c:v>
                </c:pt>
                <c:pt idx="7">
                  <c:v>623136.43172999995</c:v>
                </c:pt>
                <c:pt idx="8">
                  <c:v>739403.44458999997</c:v>
                </c:pt>
                <c:pt idx="9">
                  <c:v>845619.36956999998</c:v>
                </c:pt>
                <c:pt idx="10">
                  <c:v>862159.24396999995</c:v>
                </c:pt>
                <c:pt idx="11">
                  <c:v>1128265.7302000001</c:v>
                </c:pt>
                <c:pt idx="12">
                  <c:v>1159915.52722</c:v>
                </c:pt>
                <c:pt idx="13">
                  <c:v>1227877.1339799999</c:v>
                </c:pt>
                <c:pt idx="14">
                  <c:v>1459575.3441300001</c:v>
                </c:pt>
                <c:pt idx="15">
                  <c:v>1680800.08604</c:v>
                </c:pt>
                <c:pt idx="16">
                  <c:v>1695396.0068600001</c:v>
                </c:pt>
                <c:pt idx="17">
                  <c:v>1709073.0509200001</c:v>
                </c:pt>
                <c:pt idx="18">
                  <c:v>1749366.8063300001</c:v>
                </c:pt>
                <c:pt idx="19">
                  <c:v>1986076.5487500001</c:v>
                </c:pt>
                <c:pt idx="20">
                  <c:v>2171990.9411800001</c:v>
                </c:pt>
                <c:pt idx="21">
                  <c:v>1992641.67777</c:v>
                </c:pt>
                <c:pt idx="22">
                  <c:v>2638253.2824400007</c:v>
                </c:pt>
                <c:pt idx="23">
                  <c:v>3039958.1049299999</c:v>
                </c:pt>
                <c:pt idx="24">
                  <c:v>2899152.9360400005</c:v>
                </c:pt>
                <c:pt idx="25">
                  <c:v>3233422.8057999997</c:v>
                </c:pt>
                <c:pt idx="26">
                  <c:v>3241369.5436399993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17-4BE7-9FF6-5508F3A1C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3"/>
        <c:overlap val="10"/>
        <c:axId val="71733798"/>
        <c:axId val="30250077"/>
      </c:barChart>
      <c:lineChart>
        <c:grouping val="standard"/>
        <c:varyColors val="0"/>
        <c:ser>
          <c:idx val="2"/>
          <c:order val="2"/>
          <c:tx>
            <c:v>Taxa de cobertura (%)</c:v>
          </c:tx>
          <c:spPr>
            <a:ln w="19080">
              <a:solidFill>
                <a:srgbClr val="FF0000"/>
              </a:solidFill>
              <a:round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'Comerç Ext. (Milers €)   '!$B$6:$Z$6</c:f>
              <c:numCache>
                <c:formatCode>General</c:formatCod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numCache>
            </c:numRef>
          </c:cat>
          <c:val>
            <c:numRef>
              <c:f>'Comerç Ext. (Milers €)   '!$B$65:$AB$65</c:f>
              <c:numCache>
                <c:formatCode>#,##0_ ;\-#,##0\ </c:formatCode>
                <c:ptCount val="27"/>
                <c:pt idx="0">
                  <c:v>1549.94867227133</c:v>
                </c:pt>
                <c:pt idx="1">
                  <c:v>2088.9156914881601</c:v>
                </c:pt>
                <c:pt idx="2">
                  <c:v>2058.29881743944</c:v>
                </c:pt>
                <c:pt idx="3">
                  <c:v>2709.0444125311901</c:v>
                </c:pt>
                <c:pt idx="4">
                  <c:v>2960.73916989386</c:v>
                </c:pt>
                <c:pt idx="5">
                  <c:v>4130.3664160063499</c:v>
                </c:pt>
                <c:pt idx="6">
                  <c:v>4292.1444784368196</c:v>
                </c:pt>
                <c:pt idx="7">
                  <c:v>5918.33736414141</c:v>
                </c:pt>
                <c:pt idx="8">
                  <c:v>3916.2639912063501</c:v>
                </c:pt>
                <c:pt idx="9">
                  <c:v>2563.4485456571101</c:v>
                </c:pt>
                <c:pt idx="10">
                  <c:v>2166.80490440525</c:v>
                </c:pt>
                <c:pt idx="11">
                  <c:v>3288.2880308756198</c:v>
                </c:pt>
                <c:pt idx="12">
                  <c:v>3584.8886587121101</c:v>
                </c:pt>
                <c:pt idx="13">
                  <c:v>2932.6631135402499</c:v>
                </c:pt>
                <c:pt idx="14">
                  <c:v>3005.3999091084302</c:v>
                </c:pt>
                <c:pt idx="15">
                  <c:v>3524.4420865864699</c:v>
                </c:pt>
                <c:pt idx="16">
                  <c:v>3220.9229785777902</c:v>
                </c:pt>
                <c:pt idx="17">
                  <c:v>2834.8515427727202</c:v>
                </c:pt>
                <c:pt idx="18">
                  <c:v>2706.5831212295402</c:v>
                </c:pt>
                <c:pt idx="19">
                  <c:v>3072.8154009014302</c:v>
                </c:pt>
                <c:pt idx="20">
                  <c:v>2614.10148447967</c:v>
                </c:pt>
                <c:pt idx="21">
                  <c:v>3158.9118515443602</c:v>
                </c:pt>
                <c:pt idx="22">
                  <c:v>3867.8016023848245</c:v>
                </c:pt>
                <c:pt idx="23">
                  <c:v>4744.4080885812036</c:v>
                </c:pt>
                <c:pt idx="24">
                  <c:v>3794.6506328280889</c:v>
                </c:pt>
                <c:pt idx="25">
                  <c:v>3399.5304466121806</c:v>
                </c:pt>
                <c:pt idx="26">
                  <c:v>3144.0584943923818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17-4BE7-9FF6-5508F3A1C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38005096"/>
        <c:axId val="49883443"/>
      </c:lineChart>
      <c:catAx>
        <c:axId val="7173379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ANYS</a:t>
                </a:r>
              </a:p>
            </c:rich>
          </c:tx>
          <c:layout>
            <c:manualLayout>
              <c:xMode val="edge"/>
              <c:yMode val="edge"/>
              <c:x val="0.92669597243673496"/>
              <c:y val="0.91315433033224402"/>
            </c:manualLayout>
          </c:layout>
          <c:overlay val="0"/>
          <c:spPr>
            <a:solidFill>
              <a:srgbClr val="FFFFFF"/>
            </a:solidFill>
            <a:ln w="324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 rot="-2700000"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30250077"/>
        <c:crosses val="autoZero"/>
        <c:auto val="1"/>
        <c:lblAlgn val="ctr"/>
        <c:lblOffset val="100"/>
        <c:noMultiLvlLbl val="1"/>
      </c:catAx>
      <c:valAx>
        <c:axId val="30250077"/>
        <c:scaling>
          <c:orientation val="minMax"/>
        </c:scaling>
        <c:delete val="0"/>
        <c:axPos val="l"/>
        <c:majorGridlines>
          <c:spPr>
            <a:ln w="3240">
              <a:solidFill>
                <a:srgbClr val="FFFFFF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05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05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Milers d'euros</a:t>
                </a:r>
              </a:p>
            </c:rich>
          </c:tx>
          <c:layout>
            <c:manualLayout>
              <c:xMode val="edge"/>
              <c:yMode val="edge"/>
              <c:x val="1.63478674111916E-2"/>
              <c:y val="6.5413114492869101E-2"/>
            </c:manualLayout>
          </c:layout>
          <c:overlay val="0"/>
          <c:spPr>
            <a:solidFill>
              <a:srgbClr val="FFFFFF"/>
            </a:solidFill>
            <a:ln w="324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71733798"/>
        <c:crosses val="autoZero"/>
        <c:crossBetween val="between"/>
      </c:valAx>
      <c:catAx>
        <c:axId val="38005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883443"/>
        <c:crosses val="autoZero"/>
        <c:auto val="1"/>
        <c:lblAlgn val="ctr"/>
        <c:lblOffset val="100"/>
        <c:noMultiLvlLbl val="1"/>
      </c:catAx>
      <c:valAx>
        <c:axId val="49883443"/>
        <c:scaling>
          <c:orientation val="minMax"/>
        </c:scaling>
        <c:delete val="0"/>
        <c:axPos val="r"/>
        <c:title>
          <c:tx>
            <c:rich>
              <a:bodyPr rot="0"/>
              <a:lstStyle/>
              <a:p>
                <a:pPr>
                  <a:defRPr sz="105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05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4380420577402901"/>
              <c:y val="7.3938331607043301E-2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38005096"/>
        <c:crosses val="max"/>
        <c:crossBetween val="between"/>
      </c:valAx>
      <c:spPr>
        <a:noFill/>
        <a:ln w="12600">
          <a:solidFill>
            <a:srgbClr val="FFFFFF"/>
          </a:solidFill>
          <a:round/>
        </a:ln>
      </c:spPr>
    </c:plotArea>
    <c:legend>
      <c:legendPos val="r"/>
      <c:layout>
        <c:manualLayout>
          <c:xMode val="edge"/>
          <c:yMode val="edge"/>
          <c:x val="0.17730782939289499"/>
          <c:y val="0.89937056808222504"/>
          <c:w val="0.60479041916167697"/>
          <c:h val="6.8047808764940196E-2"/>
        </c:manualLayout>
      </c:layout>
      <c:overlay val="1"/>
      <c:spPr>
        <a:noFill/>
        <a:ln w="3240">
          <a:solidFill>
            <a:srgbClr val="FFFFFF"/>
          </a:solidFill>
          <a:round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  <a:ea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  <a:ea typeface="Arial"/>
              </a:rPr>
              <a:t>EVOLUCIÓ DEL COMERÇ EXTERIOR 
TOTAL SECTOR PORCÍ</a:t>
            </a:r>
          </a:p>
        </c:rich>
      </c:tx>
      <c:layout>
        <c:manualLayout>
          <c:xMode val="edge"/>
          <c:yMode val="edge"/>
          <c:x val="0.47398170036871801"/>
          <c:y val="8.3357116257303771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893028846153802E-2"/>
          <c:y val="0.17711261782702201"/>
          <c:w val="0.84672475961538496"/>
          <c:h val="0.62485530014883395"/>
        </c:manualLayout>
      </c:layout>
      <c:barChart>
        <c:barDir val="col"/>
        <c:grouping val="clustered"/>
        <c:varyColors val="0"/>
        <c:ser>
          <c:idx val="0"/>
          <c:order val="0"/>
          <c:tx>
            <c:v>Espanya</c:v>
          </c:tx>
          <c:spPr>
            <a:solidFill>
              <a:srgbClr val="ED7D31"/>
            </a:solidFill>
            <a:ln w="936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(t) Comp.'!$B$6:$AB$6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(t) Comp.'!$B$22:$AB$22</c:f>
              <c:numCache>
                <c:formatCode>_-* #,##0\ _€_-;\-* #,##0\ _€_-;_-* \-??\ _€_-;_-@_-</c:formatCode>
                <c:ptCount val="27"/>
                <c:pt idx="0">
                  <c:v>83994.68952</c:v>
                </c:pt>
                <c:pt idx="1">
                  <c:v>107906.217999</c:v>
                </c:pt>
                <c:pt idx="2">
                  <c:v>130751.0692</c:v>
                </c:pt>
                <c:pt idx="3">
                  <c:v>126847.98731900001</c:v>
                </c:pt>
                <c:pt idx="4">
                  <c:v>109835.23544</c:v>
                </c:pt>
                <c:pt idx="5">
                  <c:v>116375.99077</c:v>
                </c:pt>
                <c:pt idx="6">
                  <c:v>114867.329073</c:v>
                </c:pt>
                <c:pt idx="7">
                  <c:v>94322.976966000002</c:v>
                </c:pt>
                <c:pt idx="8">
                  <c:v>93083.555879000007</c:v>
                </c:pt>
                <c:pt idx="9">
                  <c:v>79938.296965000001</c:v>
                </c:pt>
                <c:pt idx="10">
                  <c:v>92719.799050000001</c:v>
                </c:pt>
                <c:pt idx="11">
                  <c:v>108349.406709</c:v>
                </c:pt>
                <c:pt idx="12">
                  <c:v>89150.213883999997</c:v>
                </c:pt>
                <c:pt idx="13">
                  <c:v>99298.712639000005</c:v>
                </c:pt>
                <c:pt idx="14">
                  <c:v>106981.12424999999</c:v>
                </c:pt>
                <c:pt idx="15">
                  <c:v>101895.424166</c:v>
                </c:pt>
                <c:pt idx="16">
                  <c:v>126268.418867</c:v>
                </c:pt>
                <c:pt idx="17">
                  <c:v>137837.61623300001</c:v>
                </c:pt>
                <c:pt idx="18">
                  <c:v>151373.328435</c:v>
                </c:pt>
                <c:pt idx="19">
                  <c:v>136847.14040800001</c:v>
                </c:pt>
                <c:pt idx="20">
                  <c:v>149683.67729399999</c:v>
                </c:pt>
                <c:pt idx="21">
                  <c:v>157265.39750299999</c:v>
                </c:pt>
                <c:pt idx="22">
                  <c:v>166032.581909</c:v>
                </c:pt>
                <c:pt idx="23">
                  <c:v>214909.03209200001</c:v>
                </c:pt>
                <c:pt idx="24">
                  <c:v>251341.36849700002</c:v>
                </c:pt>
                <c:pt idx="25">
                  <c:v>237503.04043400002</c:v>
                </c:pt>
                <c:pt idx="26">
                  <c:v>223662.44457700002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7-4579-8AB1-4F173310E2C2}"/>
            </c:ext>
          </c:extLst>
        </c:ser>
        <c:ser>
          <c:idx val="1"/>
          <c:order val="1"/>
          <c:tx>
            <c:v>Catalunya</c:v>
          </c:tx>
          <c:spPr>
            <a:solidFill>
              <a:srgbClr val="FFD966"/>
            </a:solidFill>
            <a:ln w="936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(t) Comp.'!$B$6:$AB$6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(t) Comp.'!$B$43:$AB$43</c:f>
              <c:numCache>
                <c:formatCode>_-* #,##0\ _€_-;\-* #,##0\ _€_-;_-* \-??\ _€_-;_-@_-</c:formatCode>
                <c:ptCount val="27"/>
                <c:pt idx="0">
                  <c:v>16101.56892</c:v>
                </c:pt>
                <c:pt idx="1">
                  <c:v>28146.188829999999</c:v>
                </c:pt>
                <c:pt idx="2">
                  <c:v>31211.350900000001</c:v>
                </c:pt>
                <c:pt idx="3">
                  <c:v>36456.465377</c:v>
                </c:pt>
                <c:pt idx="4">
                  <c:v>32270.303960000001</c:v>
                </c:pt>
                <c:pt idx="5">
                  <c:v>39123.95091</c:v>
                </c:pt>
                <c:pt idx="6">
                  <c:v>34385.836049999998</c:v>
                </c:pt>
                <c:pt idx="7">
                  <c:v>28327.541386000001</c:v>
                </c:pt>
                <c:pt idx="8">
                  <c:v>32251.26972</c:v>
                </c:pt>
                <c:pt idx="9">
                  <c:v>18550.466544999999</c:v>
                </c:pt>
                <c:pt idx="10">
                  <c:v>25686.449518000001</c:v>
                </c:pt>
                <c:pt idx="11">
                  <c:v>37612.650752000001</c:v>
                </c:pt>
                <c:pt idx="12">
                  <c:v>28791.401042000001</c:v>
                </c:pt>
                <c:pt idx="13">
                  <c:v>33457.017226999997</c:v>
                </c:pt>
                <c:pt idx="14">
                  <c:v>35068.852887000001</c:v>
                </c:pt>
                <c:pt idx="15">
                  <c:v>36887.622623000003</c:v>
                </c:pt>
                <c:pt idx="16">
                  <c:v>49437.210894000003</c:v>
                </c:pt>
                <c:pt idx="17">
                  <c:v>53963.604509999997</c:v>
                </c:pt>
                <c:pt idx="18">
                  <c:v>59394.615833000003</c:v>
                </c:pt>
                <c:pt idx="19">
                  <c:v>51382.883479999997</c:v>
                </c:pt>
                <c:pt idx="20">
                  <c:v>55366.633924000002</c:v>
                </c:pt>
                <c:pt idx="21">
                  <c:v>61849.311735000003</c:v>
                </c:pt>
                <c:pt idx="22">
                  <c:v>70510.571864000012</c:v>
                </c:pt>
                <c:pt idx="23">
                  <c:v>85964.913208999991</c:v>
                </c:pt>
                <c:pt idx="24">
                  <c:v>105564.428598</c:v>
                </c:pt>
                <c:pt idx="25">
                  <c:v>103824.64993099999</c:v>
                </c:pt>
                <c:pt idx="26">
                  <c:v>81821.208231000011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57-4579-8AB1-4F173310E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5"/>
        <c:overlap val="-6"/>
        <c:axId val="9472946"/>
        <c:axId val="10777493"/>
      </c:barChart>
      <c:lineChart>
        <c:grouping val="standard"/>
        <c:varyColors val="0"/>
        <c:ser>
          <c:idx val="2"/>
          <c:order val="2"/>
          <c:tx>
            <c:v>Catalunya respecte Espanya</c:v>
          </c:tx>
          <c:spPr>
            <a:ln w="19080">
              <a:solidFill>
                <a:srgbClr val="FF0000"/>
              </a:solidFill>
              <a:round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'Comerç Ext. (t) Comp.'!$B$6:$Z$6</c:f>
              <c:numCache>
                <c:formatCode>General</c:formatCod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numCache>
            </c:numRef>
          </c:cat>
          <c:val>
            <c:numRef>
              <c:f>'Comerç Ext. (t) Comp.'!$B$67:$AB$67</c:f>
              <c:numCache>
                <c:formatCode>0.00</c:formatCode>
                <c:ptCount val="27"/>
                <c:pt idx="0">
                  <c:v>19.169746339934999</c:v>
                </c:pt>
                <c:pt idx="1">
                  <c:v>26.083935988063999</c:v>
                </c:pt>
                <c:pt idx="2">
                  <c:v>23.870818870519798</c:v>
                </c:pt>
                <c:pt idx="3">
                  <c:v>28.740278933491101</c:v>
                </c:pt>
                <c:pt idx="4">
                  <c:v>29.380648050441302</c:v>
                </c:pt>
                <c:pt idx="5">
                  <c:v>33.6185760062166</c:v>
                </c:pt>
                <c:pt idx="6">
                  <c:v>29.935262121527401</c:v>
                </c:pt>
                <c:pt idx="7">
                  <c:v>30.0324929271593</c:v>
                </c:pt>
                <c:pt idx="8">
                  <c:v>34.647655448319597</c:v>
                </c:pt>
                <c:pt idx="9">
                  <c:v>23.205981674993801</c:v>
                </c:pt>
                <c:pt idx="10">
                  <c:v>27.703305853961499</c:v>
                </c:pt>
                <c:pt idx="11">
                  <c:v>34.714219389330303</c:v>
                </c:pt>
                <c:pt idx="12">
                  <c:v>32.295380782218501</c:v>
                </c:pt>
                <c:pt idx="13">
                  <c:v>33.693304110228297</c:v>
                </c:pt>
                <c:pt idx="14">
                  <c:v>32.780411622006298</c:v>
                </c:pt>
                <c:pt idx="15">
                  <c:v>36.201451561657599</c:v>
                </c:pt>
                <c:pt idx="16">
                  <c:v>39.152474813257001</c:v>
                </c:pt>
                <c:pt idx="17">
                  <c:v>39.150128959557897</c:v>
                </c:pt>
                <c:pt idx="18">
                  <c:v>39.237173712873798</c:v>
                </c:pt>
                <c:pt idx="19">
                  <c:v>37.547648658792298</c:v>
                </c:pt>
                <c:pt idx="20">
                  <c:v>36.989092548315803</c:v>
                </c:pt>
                <c:pt idx="21">
                  <c:v>39.327984869538902</c:v>
                </c:pt>
                <c:pt idx="22">
                  <c:v>42.467912655026836</c:v>
                </c:pt>
                <c:pt idx="23">
                  <c:v>40.000605080292495</c:v>
                </c:pt>
                <c:pt idx="24">
                  <c:v>42.000419282057024</c:v>
                </c:pt>
                <c:pt idx="25">
                  <c:v>43.715082443271683</c:v>
                </c:pt>
                <c:pt idx="26">
                  <c:v>36.582452805496153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57-4579-8AB1-4F173310E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2848999"/>
        <c:axId val="84246463"/>
      </c:lineChart>
      <c:catAx>
        <c:axId val="947294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ANYS</a:t>
                </a:r>
              </a:p>
            </c:rich>
          </c:tx>
          <c:layout>
            <c:manualLayout>
              <c:xMode val="edge"/>
              <c:yMode val="edge"/>
              <c:x val="0.93927283653846205"/>
              <c:y val="0.92566561931536295"/>
            </c:manualLayout>
          </c:layout>
          <c:overlay val="0"/>
          <c:spPr>
            <a:noFill/>
            <a:ln w="324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 rot="-2700000"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10777493"/>
        <c:crosses val="autoZero"/>
        <c:auto val="1"/>
        <c:lblAlgn val="ctr"/>
        <c:lblOffset val="100"/>
        <c:noMultiLvlLbl val="1"/>
      </c:catAx>
      <c:valAx>
        <c:axId val="10777493"/>
        <c:scaling>
          <c:orientation val="minMax"/>
        </c:scaling>
        <c:delete val="0"/>
        <c:axPos val="l"/>
        <c:majorGridlines>
          <c:spPr>
            <a:ln w="3240">
              <a:solidFill>
                <a:srgbClr val="FFFFFF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05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05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t</a:t>
                </a:r>
              </a:p>
            </c:rich>
          </c:tx>
          <c:layout>
            <c:manualLayout>
              <c:xMode val="edge"/>
              <c:yMode val="edge"/>
              <c:x val="3.1730769230769201E-2"/>
              <c:y val="7.7641805854142598E-2"/>
            </c:manualLayout>
          </c:layout>
          <c:overlay val="0"/>
          <c:spPr>
            <a:noFill/>
            <a:ln w="3240">
              <a:noFill/>
            </a:ln>
          </c:spPr>
        </c:title>
        <c:numFmt formatCode="\ * #,##0&quot;    &quot;;\-* #,##0&quot;    &quot;;\ * \-#&quot;    &quot;;\ @\ 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9472946"/>
        <c:crosses val="autoZero"/>
        <c:crossBetween val="between"/>
      </c:valAx>
      <c:catAx>
        <c:axId val="284899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246463"/>
        <c:crosses val="autoZero"/>
        <c:auto val="1"/>
        <c:lblAlgn val="ctr"/>
        <c:lblOffset val="100"/>
        <c:noMultiLvlLbl val="1"/>
      </c:catAx>
      <c:valAx>
        <c:axId val="84246463"/>
        <c:scaling>
          <c:orientation val="minMax"/>
        </c:scaling>
        <c:delete val="0"/>
        <c:axPos val="r"/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4549278846153895"/>
              <c:y val="8.4173970563915998E-2"/>
            </c:manualLayout>
          </c:layout>
          <c:overlay val="0"/>
          <c:spPr>
            <a:noFill/>
            <a:ln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2848999"/>
        <c:crosses val="max"/>
        <c:crossBetween val="between"/>
      </c:valAx>
      <c:spPr>
        <a:noFill/>
        <a:ln w="12600">
          <a:solidFill>
            <a:srgbClr val="FFFFFF"/>
          </a:solidFill>
          <a:round/>
        </a:ln>
      </c:spPr>
    </c:plotArea>
    <c:legend>
      <c:legendPos val="r"/>
      <c:layout>
        <c:manualLayout>
          <c:xMode val="edge"/>
          <c:yMode val="edge"/>
          <c:x val="0.15381610576923099"/>
          <c:y val="0.89374896642963497"/>
          <c:w val="0.59764415998076903"/>
          <c:h val="6.4748201438848907E-2"/>
        </c:manualLayout>
      </c:layout>
      <c:overlay val="1"/>
      <c:spPr>
        <a:noFill/>
        <a:ln w="3240">
          <a:solidFill>
            <a:srgbClr val="FFFFFF"/>
          </a:solidFill>
          <a:round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</a:rPr>
              <a:t>EVOLUCIÓ DEL CENS TOTAL DE PORCÍ A CATALUNYA 
(per tipologia)</a:t>
            </a:r>
          </a:p>
        </c:rich>
      </c:tx>
      <c:layout>
        <c:manualLayout>
          <c:xMode val="edge"/>
          <c:yMode val="edge"/>
          <c:x val="0.230263157894737"/>
          <c:y val="5.0598086124401899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831024930747898"/>
          <c:y val="0.21842105263157899"/>
          <c:w val="0.62828947368420995"/>
          <c:h val="0.522488038277512"/>
        </c:manualLayout>
      </c:layout>
      <c:barChart>
        <c:barDir val="col"/>
        <c:grouping val="stacked"/>
        <c:varyColors val="0"/>
        <c:ser>
          <c:idx val="0"/>
          <c:order val="0"/>
          <c:tx>
            <c:v>GARRINS</c:v>
          </c:tx>
          <c:spPr>
            <a:solidFill>
              <a:srgbClr val="FFC000"/>
            </a:solidFill>
            <a:ln>
              <a:solidFill>
                <a:srgbClr val="0D0D0D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75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'cens ramader'!$B$57:$N$57</c:f>
              <c:numCache>
                <c:formatCode>General</c:formatCode>
                <c:ptCount val="13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</c:numCache>
            </c:numRef>
          </c:cat>
          <c:val>
            <c:numRef>
              <c:f>'cens ramader'!$B$58:$N$58</c:f>
              <c:numCache>
                <c:formatCode>#,##0</c:formatCode>
                <c:ptCount val="13"/>
                <c:pt idx="0">
                  <c:v>1933867</c:v>
                </c:pt>
                <c:pt idx="1">
                  <c:v>1879398</c:v>
                </c:pt>
                <c:pt idx="2">
                  <c:v>1817613</c:v>
                </c:pt>
                <c:pt idx="3">
                  <c:v>2232507.5671318099</c:v>
                </c:pt>
                <c:pt idx="4">
                  <c:v>2147213.0457478301</c:v>
                </c:pt>
                <c:pt idx="5">
                  <c:v>2132606</c:v>
                </c:pt>
                <c:pt idx="6">
                  <c:v>2655066</c:v>
                </c:pt>
                <c:pt idx="7">
                  <c:v>2461212</c:v>
                </c:pt>
                <c:pt idx="8">
                  <c:v>2673077</c:v>
                </c:pt>
                <c:pt idx="9">
                  <c:v>2420440</c:v>
                </c:pt>
                <c:pt idx="10">
                  <c:v>2372224</c:v>
                </c:pt>
                <c:pt idx="11">
                  <c:v>2341768</c:v>
                </c:pt>
                <c:pt idx="12">
                  <c:v>2899795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99-44FF-82EB-13E77F0099B1}"/>
            </c:ext>
          </c:extLst>
        </c:ser>
        <c:ser>
          <c:idx val="1"/>
          <c:order val="1"/>
          <c:tx>
            <c:v>PORCS D'ENGREIX</c:v>
          </c:tx>
          <c:spPr>
            <a:solidFill>
              <a:srgbClr val="F7941F"/>
            </a:solidFill>
            <a:ln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75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'cens ramader'!$B$57:$N$57</c:f>
              <c:numCache>
                <c:formatCode>General</c:formatCode>
                <c:ptCount val="13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</c:numCache>
            </c:numRef>
          </c:cat>
          <c:val>
            <c:numRef>
              <c:f>'cens ramader'!$B$60:$N$60</c:f>
              <c:numCache>
                <c:formatCode>#,##0</c:formatCode>
                <c:ptCount val="13"/>
                <c:pt idx="0">
                  <c:v>2744088</c:v>
                </c:pt>
                <c:pt idx="1">
                  <c:v>2670832</c:v>
                </c:pt>
                <c:pt idx="2">
                  <c:v>2717217</c:v>
                </c:pt>
                <c:pt idx="3">
                  <c:v>2818461.7506007301</c:v>
                </c:pt>
                <c:pt idx="4">
                  <c:v>3200998.6845681602</c:v>
                </c:pt>
                <c:pt idx="5">
                  <c:v>3046689</c:v>
                </c:pt>
                <c:pt idx="6">
                  <c:v>2642578</c:v>
                </c:pt>
                <c:pt idx="7">
                  <c:v>2937886.1016420298</c:v>
                </c:pt>
                <c:pt idx="8">
                  <c:v>3130481.6678285198</c:v>
                </c:pt>
                <c:pt idx="9">
                  <c:v>3289456</c:v>
                </c:pt>
                <c:pt idx="10">
                  <c:v>3283724</c:v>
                </c:pt>
                <c:pt idx="11">
                  <c:v>3191943</c:v>
                </c:pt>
                <c:pt idx="12">
                  <c:v>3032693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99-44FF-82EB-13E77F0099B1}"/>
            </c:ext>
          </c:extLst>
        </c:ser>
        <c:ser>
          <c:idx val="2"/>
          <c:order val="2"/>
          <c:tx>
            <c:v>REPRODUCTORS</c:v>
          </c:tx>
          <c:spPr>
            <a:solidFill>
              <a:srgbClr val="FF0000"/>
            </a:solidFill>
            <a:ln>
              <a:solidFill>
                <a:srgbClr val="0D0D0D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75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'cens ramader'!$B$57:$N$57</c:f>
              <c:numCache>
                <c:formatCode>General</c:formatCode>
                <c:ptCount val="13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</c:numCache>
            </c:numRef>
          </c:cat>
          <c:val>
            <c:numRef>
              <c:f>'cens ramader'!$B$61:$N$61</c:f>
              <c:numCache>
                <c:formatCode>#,##0</c:formatCode>
                <c:ptCount val="13"/>
                <c:pt idx="0">
                  <c:v>551824</c:v>
                </c:pt>
                <c:pt idx="1">
                  <c:v>519142</c:v>
                </c:pt>
                <c:pt idx="2">
                  <c:v>534639</c:v>
                </c:pt>
                <c:pt idx="3">
                  <c:v>573438.82734341896</c:v>
                </c:pt>
                <c:pt idx="4">
                  <c:v>633725.52885380504</c:v>
                </c:pt>
                <c:pt idx="5">
                  <c:v>614875</c:v>
                </c:pt>
                <c:pt idx="6">
                  <c:v>603862</c:v>
                </c:pt>
                <c:pt idx="7">
                  <c:v>597351.21640285302</c:v>
                </c:pt>
                <c:pt idx="8">
                  <c:v>617246.48057229596</c:v>
                </c:pt>
                <c:pt idx="9">
                  <c:v>617449</c:v>
                </c:pt>
                <c:pt idx="10">
                  <c:v>593878</c:v>
                </c:pt>
                <c:pt idx="11">
                  <c:v>620670</c:v>
                </c:pt>
                <c:pt idx="12">
                  <c:v>608712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99-44FF-82EB-13E77F009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70287476"/>
        <c:axId val="93735709"/>
      </c:barChart>
      <c:catAx>
        <c:axId val="7028747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875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875" b="0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ANYS</a:t>
                </a:r>
              </a:p>
            </c:rich>
          </c:tx>
          <c:layout>
            <c:manualLayout>
              <c:xMode val="edge"/>
              <c:yMode val="edge"/>
              <c:x val="0.91320406278855004"/>
              <c:y val="0.76220095693779899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 rot="-2700000"/>
          <a:lstStyle/>
          <a:p>
            <a:pPr>
              <a:defRPr sz="925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93735709"/>
        <c:crosses val="autoZero"/>
        <c:auto val="1"/>
        <c:lblAlgn val="ctr"/>
        <c:lblOffset val="100"/>
        <c:noMultiLvlLbl val="1"/>
      </c:catAx>
      <c:valAx>
        <c:axId val="93735709"/>
        <c:scaling>
          <c:orientation val="minMax"/>
          <c:max val="8000000"/>
          <c:min val="0"/>
        </c:scaling>
        <c:delete val="0"/>
        <c:axPos val="l"/>
        <c:majorGridlines>
          <c:spPr>
            <a:ln w="3240">
              <a:solidFill>
                <a:srgbClr val="FFFFFF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85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850" b="0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NRE. DE CAPS</a:t>
                </a:r>
              </a:p>
            </c:rich>
          </c:tx>
          <c:layout>
            <c:manualLayout>
              <c:xMode val="edge"/>
              <c:yMode val="edge"/>
              <c:x val="5.9903047091412698E-2"/>
              <c:y val="0.32141148325358798"/>
            </c:manualLayout>
          </c:layout>
          <c:overlay val="0"/>
          <c:spPr>
            <a:noFill/>
            <a:ln w="2556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925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70287476"/>
        <c:crosses val="autoZero"/>
        <c:crossBetween val="between"/>
        <c:majorUnit val="1000000"/>
      </c:valAx>
      <c:spPr>
        <a:solidFill>
          <a:srgbClr val="FFFFFF"/>
        </a:solidFill>
        <a:ln w="12600">
          <a:solidFill>
            <a:srgbClr val="FFFFFF"/>
          </a:solidFill>
          <a:round/>
        </a:ln>
      </c:spPr>
    </c:plotArea>
    <c:legend>
      <c:legendPos val="r"/>
      <c:layout>
        <c:manualLayout>
          <c:xMode val="edge"/>
          <c:yMode val="edge"/>
          <c:x val="0.116920590951062"/>
          <c:y val="0.928468899521531"/>
          <c:w val="0.812489178738385"/>
          <c:h val="6.2088766598875501E-2"/>
        </c:manualLayout>
      </c:layout>
      <c:overlay val="1"/>
      <c:spPr>
        <a:solidFill>
          <a:srgbClr val="FFFFFF"/>
        </a:solidFill>
        <a:ln w="3240">
          <a:solidFill>
            <a:srgbClr val="FFFFFF"/>
          </a:solidFill>
          <a:round/>
        </a:ln>
      </c:spPr>
      <c:txPr>
        <a:bodyPr/>
        <a:lstStyle/>
        <a:p>
          <a:pPr>
            <a:defRPr sz="825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  <a:ea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  <a:ea typeface="Arial"/>
              </a:rPr>
              <a:t>EVOLUCIÓ DEL COMERÇ EXTERIOR  
TOTAL ANIMALS VIUS </a:t>
            </a:r>
          </a:p>
        </c:rich>
      </c:tx>
      <c:layout>
        <c:manualLayout>
          <c:xMode val="edge"/>
          <c:yMode val="edge"/>
          <c:x val="0.4252372257395366"/>
          <c:y val="8.0136877813122842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775814841806404E-2"/>
          <c:y val="0.20003167564143201"/>
          <c:w val="0.83331239162666804"/>
          <c:h val="0.56145074437757403"/>
        </c:manualLayout>
      </c:layout>
      <c:barChart>
        <c:barDir val="col"/>
        <c:grouping val="clustered"/>
        <c:varyColors val="0"/>
        <c:ser>
          <c:idx val="0"/>
          <c:order val="0"/>
          <c:tx>
            <c:v>Espanya</c:v>
          </c:tx>
          <c:spPr>
            <a:solidFill>
              <a:srgbClr val="ED7D31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(t) Comp.'!$B$6:$AB$6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(t) Comp.'!$B$21:$AB$21</c:f>
              <c:numCache>
                <c:formatCode>_-* #,##0\ _€_-;\-* #,##0\ _€_-;_-* \-??\ _€_-;_-@_-</c:formatCode>
                <c:ptCount val="27"/>
                <c:pt idx="0">
                  <c:v>16145.45861</c:v>
                </c:pt>
                <c:pt idx="1">
                  <c:v>32931.426079999997</c:v>
                </c:pt>
                <c:pt idx="2">
                  <c:v>43212.418539999999</c:v>
                </c:pt>
                <c:pt idx="3">
                  <c:v>44644.602009000002</c:v>
                </c:pt>
                <c:pt idx="4">
                  <c:v>39777.487419999998</c:v>
                </c:pt>
                <c:pt idx="5">
                  <c:v>49512.418510000003</c:v>
                </c:pt>
                <c:pt idx="6">
                  <c:v>43517.890030000002</c:v>
                </c:pt>
                <c:pt idx="7">
                  <c:v>35088.010874</c:v>
                </c:pt>
                <c:pt idx="8">
                  <c:v>34114.244995000001</c:v>
                </c:pt>
                <c:pt idx="9">
                  <c:v>0</c:v>
                </c:pt>
                <c:pt idx="10">
                  <c:v>0</c:v>
                </c:pt>
                <c:pt idx="11">
                  <c:v>32285.211383999998</c:v>
                </c:pt>
                <c:pt idx="12">
                  <c:v>21352.900679999999</c:v>
                </c:pt>
                <c:pt idx="13">
                  <c:v>19896.307290000001</c:v>
                </c:pt>
                <c:pt idx="14">
                  <c:v>18619.162690000001</c:v>
                </c:pt>
                <c:pt idx="15">
                  <c:v>19932.173524999998</c:v>
                </c:pt>
                <c:pt idx="16">
                  <c:v>33756.617297999997</c:v>
                </c:pt>
                <c:pt idx="17">
                  <c:v>34373.582779999997</c:v>
                </c:pt>
                <c:pt idx="18">
                  <c:v>38288.590909999999</c:v>
                </c:pt>
                <c:pt idx="19">
                  <c:v>28169.359855999999</c:v>
                </c:pt>
                <c:pt idx="20">
                  <c:v>27898.236839000001</c:v>
                </c:pt>
                <c:pt idx="21">
                  <c:v>44490.427546999999</c:v>
                </c:pt>
                <c:pt idx="22">
                  <c:v>62645.728130999996</c:v>
                </c:pt>
                <c:pt idx="23">
                  <c:v>115532.826914</c:v>
                </c:pt>
                <c:pt idx="24">
                  <c:v>126417.67856599999</c:v>
                </c:pt>
                <c:pt idx="25">
                  <c:v>127107.549222</c:v>
                </c:pt>
                <c:pt idx="26">
                  <c:v>122033.00002000001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9F-4DE3-B89F-6D9799F0824C}"/>
            </c:ext>
          </c:extLst>
        </c:ser>
        <c:ser>
          <c:idx val="1"/>
          <c:order val="1"/>
          <c:tx>
            <c:v>Catalunya</c:v>
          </c:tx>
          <c:spPr>
            <a:solidFill>
              <a:srgbClr val="FFD966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(t) Comp.'!$B$6:$AB$6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(t) Comp.'!$B$42:$AB$42</c:f>
              <c:numCache>
                <c:formatCode>_-* #,##0\ _€_-;\-* #,##0\ _€_-;_-* \-??\ _€_-;_-@_-</c:formatCode>
                <c:ptCount val="27"/>
                <c:pt idx="0">
                  <c:v>9242.0616100000007</c:v>
                </c:pt>
                <c:pt idx="1">
                  <c:v>22701.85108</c:v>
                </c:pt>
                <c:pt idx="2">
                  <c:v>23892.968499999999</c:v>
                </c:pt>
                <c:pt idx="3">
                  <c:v>28747.625967</c:v>
                </c:pt>
                <c:pt idx="4">
                  <c:v>23601.415659999999</c:v>
                </c:pt>
                <c:pt idx="5">
                  <c:v>32655.758570000002</c:v>
                </c:pt>
                <c:pt idx="6">
                  <c:v>28183.491279999998</c:v>
                </c:pt>
                <c:pt idx="7">
                  <c:v>21891.395904000001</c:v>
                </c:pt>
                <c:pt idx="8">
                  <c:v>22274.597600000001</c:v>
                </c:pt>
                <c:pt idx="9">
                  <c:v>0</c:v>
                </c:pt>
                <c:pt idx="10">
                  <c:v>0</c:v>
                </c:pt>
                <c:pt idx="11">
                  <c:v>15423.030973999999</c:v>
                </c:pt>
                <c:pt idx="12">
                  <c:v>7992.2987499999999</c:v>
                </c:pt>
                <c:pt idx="13">
                  <c:v>6708.4761099999996</c:v>
                </c:pt>
                <c:pt idx="14">
                  <c:v>3549.4533999999999</c:v>
                </c:pt>
                <c:pt idx="15">
                  <c:v>5854.5281299999997</c:v>
                </c:pt>
                <c:pt idx="16">
                  <c:v>15111.00174</c:v>
                </c:pt>
                <c:pt idx="17">
                  <c:v>16124.2464</c:v>
                </c:pt>
                <c:pt idx="18">
                  <c:v>17351.702799999999</c:v>
                </c:pt>
                <c:pt idx="19">
                  <c:v>8929.0622600000006</c:v>
                </c:pt>
                <c:pt idx="20">
                  <c:v>9171.6946599999992</c:v>
                </c:pt>
                <c:pt idx="21">
                  <c:v>17846.475516999999</c:v>
                </c:pt>
                <c:pt idx="22">
                  <c:v>30130.870671000008</c:v>
                </c:pt>
                <c:pt idx="23">
                  <c:v>47307.46227399999</c:v>
                </c:pt>
                <c:pt idx="24">
                  <c:v>56839.379480000003</c:v>
                </c:pt>
                <c:pt idx="25">
                  <c:v>58829.43591</c:v>
                </c:pt>
                <c:pt idx="26">
                  <c:v>45033.891680000001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9F-4DE3-B89F-6D9799F08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052508"/>
        <c:axId val="22319892"/>
      </c:barChart>
      <c:lineChart>
        <c:grouping val="standard"/>
        <c:varyColors val="0"/>
        <c:ser>
          <c:idx val="2"/>
          <c:order val="2"/>
          <c:tx>
            <c:v>Catalunya respecte Espanya</c:v>
          </c:tx>
          <c:spPr>
            <a:ln w="19080">
              <a:solidFill>
                <a:srgbClr val="FF0000"/>
              </a:solidFill>
              <a:round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'Comerç Ext. (t) Comp.'!$B$6:$Z$6</c:f>
              <c:numCache>
                <c:formatCode>General</c:formatCod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numCache>
            </c:numRef>
          </c:cat>
          <c:val>
            <c:numRef>
              <c:f>'Comerç Ext. (t) Comp.'!$B$66:$AB$66</c:f>
              <c:numCache>
                <c:formatCode>0.00</c:formatCode>
                <c:ptCount val="27"/>
                <c:pt idx="0">
                  <c:v>57.242484300047998</c:v>
                </c:pt>
                <c:pt idx="1">
                  <c:v>68.936738496688903</c:v>
                </c:pt>
                <c:pt idx="2">
                  <c:v>55.2919029002814</c:v>
                </c:pt>
                <c:pt idx="3">
                  <c:v>64.392165398192404</c:v>
                </c:pt>
                <c:pt idx="4">
                  <c:v>59.333600965789699</c:v>
                </c:pt>
                <c:pt idx="5">
                  <c:v>65.954682790145895</c:v>
                </c:pt>
                <c:pt idx="6">
                  <c:v>64.763000367368704</c:v>
                </c:pt>
                <c:pt idx="7">
                  <c:v>62.389959871510897</c:v>
                </c:pt>
                <c:pt idx="8">
                  <c:v>65.294124502138899</c:v>
                </c:pt>
                <c:pt idx="9" formatCode="0">
                  <c:v>0</c:v>
                </c:pt>
                <c:pt idx="10" formatCode="0">
                  <c:v>0</c:v>
                </c:pt>
                <c:pt idx="11">
                  <c:v>47.771194032334499</c:v>
                </c:pt>
                <c:pt idx="12">
                  <c:v>37.429569264497701</c:v>
                </c:pt>
                <c:pt idx="13">
                  <c:v>33.717191900085503</c:v>
                </c:pt>
                <c:pt idx="14">
                  <c:v>19.063442642919401</c:v>
                </c:pt>
                <c:pt idx="15">
                  <c:v>29.372251463980799</c:v>
                </c:pt>
                <c:pt idx="16">
                  <c:v>44.7645615868486</c:v>
                </c:pt>
                <c:pt idx="17">
                  <c:v>46.908832585766298</c:v>
                </c:pt>
                <c:pt idx="18">
                  <c:v>45.318206775450101</c:v>
                </c:pt>
                <c:pt idx="19">
                  <c:v>31.6977819362769</c:v>
                </c:pt>
                <c:pt idx="20">
                  <c:v>32.875535156324098</c:v>
                </c:pt>
                <c:pt idx="21">
                  <c:v>40.113068138414398</c:v>
                </c:pt>
                <c:pt idx="22">
                  <c:v>48.097247122728966</c:v>
                </c:pt>
                <c:pt idx="23">
                  <c:v>40.947203957204806</c:v>
                </c:pt>
                <c:pt idx="24">
                  <c:v>44.961575093569984</c:v>
                </c:pt>
                <c:pt idx="25">
                  <c:v>46.283195821242138</c:v>
                </c:pt>
                <c:pt idx="26">
                  <c:v>36.903043990248037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9F-4DE3-B89F-6D9799F08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67919183"/>
        <c:axId val="947627"/>
      </c:lineChart>
      <c:catAx>
        <c:axId val="8005250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ANYS</a:t>
                </a:r>
              </a:p>
            </c:rich>
          </c:tx>
          <c:layout>
            <c:manualLayout>
              <c:xMode val="edge"/>
              <c:yMode val="edge"/>
              <c:x val="0.92086547885306402"/>
              <c:y val="0.91162496040544805"/>
            </c:manualLayout>
          </c:layout>
          <c:overlay val="0"/>
          <c:spPr>
            <a:noFill/>
            <a:ln w="324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 rot="-2700000"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22319892"/>
        <c:crosses val="autoZero"/>
        <c:auto val="1"/>
        <c:lblAlgn val="ctr"/>
        <c:lblOffset val="100"/>
        <c:noMultiLvlLbl val="1"/>
      </c:catAx>
      <c:valAx>
        <c:axId val="22319892"/>
        <c:scaling>
          <c:orientation val="minMax"/>
        </c:scaling>
        <c:delete val="0"/>
        <c:axPos val="l"/>
        <c:majorGridlines>
          <c:spPr>
            <a:ln w="3240">
              <a:solidFill>
                <a:srgbClr val="FFFFFF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05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05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t</a:t>
                </a:r>
              </a:p>
            </c:rich>
          </c:tx>
          <c:layout>
            <c:manualLayout>
              <c:xMode val="edge"/>
              <c:yMode val="edge"/>
              <c:x val="4.5183826301108197E-2"/>
              <c:y val="9.4551789673740894E-2"/>
            </c:manualLayout>
          </c:layout>
          <c:overlay val="0"/>
          <c:spPr>
            <a:noFill/>
            <a:ln w="3240">
              <a:noFill/>
            </a:ln>
          </c:spPr>
        </c:title>
        <c:numFmt formatCode="\ * #,##0&quot;    &quot;;\-* #,##0&quot;    &quot;;\ * \-#&quot;    &quot;;\ @\ 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80052508"/>
        <c:crosses val="autoZero"/>
        <c:crossBetween val="between"/>
      </c:valAx>
      <c:catAx>
        <c:axId val="6791918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7627"/>
        <c:crosses val="autoZero"/>
        <c:auto val="1"/>
        <c:lblAlgn val="ctr"/>
        <c:lblOffset val="100"/>
        <c:noMultiLvlLbl val="1"/>
      </c:catAx>
      <c:valAx>
        <c:axId val="947627"/>
        <c:scaling>
          <c:orientation val="minMax"/>
        </c:scaling>
        <c:delete val="0"/>
        <c:axPos val="r"/>
        <c:title>
          <c:tx>
            <c:rich>
              <a:bodyPr rot="0"/>
              <a:lstStyle/>
              <a:p>
                <a:pPr>
                  <a:defRPr sz="105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05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5456487321890804"/>
              <c:y val="8.8216661387393105E-2"/>
            </c:manualLayout>
          </c:layout>
          <c:overlay val="0"/>
          <c:spPr>
            <a:noFill/>
            <a:ln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67919183"/>
        <c:crosses val="max"/>
        <c:crossBetween val="between"/>
      </c:valAx>
      <c:spPr>
        <a:noFill/>
        <a:ln w="12600">
          <a:solidFill>
            <a:srgbClr val="FFFFFF"/>
          </a:solidFill>
          <a:round/>
        </a:ln>
      </c:spPr>
    </c:plotArea>
    <c:legend>
      <c:legendPos val="r"/>
      <c:layout>
        <c:manualLayout>
          <c:xMode val="edge"/>
          <c:yMode val="edge"/>
          <c:x val="0.19548664337948901"/>
          <c:y val="0.85761799176433295"/>
          <c:w val="0.55898170486529897"/>
          <c:h val="0.11712995961035901"/>
        </c:manualLayout>
      </c:layout>
      <c:overlay val="1"/>
      <c:spPr>
        <a:noFill/>
        <a:ln w="3240">
          <a:solidFill>
            <a:srgbClr val="FFFFFF"/>
          </a:solidFill>
          <a:round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  <a:ea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  <a:ea typeface="Arial"/>
              </a:rPr>
              <a:t>EVOLUCIÓ DEL COMERÇ EXTERIOR
 TOTAL CARN DE PORCÍ</a:t>
            </a:r>
          </a:p>
        </c:rich>
      </c:tx>
      <c:layout>
        <c:manualLayout>
          <c:xMode val="edge"/>
          <c:yMode val="edge"/>
          <c:x val="0.45413543512672977"/>
          <c:y val="6.7628427736154823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8030758140094E-2"/>
          <c:y val="0.17340425531914899"/>
          <c:w val="0.83260843445872901"/>
          <c:h val="0.58803191489361695"/>
        </c:manualLayout>
      </c:layout>
      <c:barChart>
        <c:barDir val="col"/>
        <c:grouping val="clustered"/>
        <c:varyColors val="0"/>
        <c:ser>
          <c:idx val="0"/>
          <c:order val="0"/>
          <c:tx>
            <c:v>Espanya</c:v>
          </c:tx>
          <c:spPr>
            <a:solidFill>
              <a:srgbClr val="ED7D31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(t) Comp.'!$B$6:$AB$6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(t) Comp.'!$B$20:$AB$20</c:f>
              <c:numCache>
                <c:formatCode>_-* #,##0\ _€_-;\-* #,##0\ _€_-;_-* \-??\ _€_-;_-@_-</c:formatCode>
                <c:ptCount val="27"/>
                <c:pt idx="0">
                  <c:v>67849.230909999998</c:v>
                </c:pt>
                <c:pt idx="1">
                  <c:v>74974.791918999996</c:v>
                </c:pt>
                <c:pt idx="2">
                  <c:v>87538.650659999999</c:v>
                </c:pt>
                <c:pt idx="3">
                  <c:v>82203.385309999998</c:v>
                </c:pt>
                <c:pt idx="4">
                  <c:v>70057.748019999999</c:v>
                </c:pt>
                <c:pt idx="5">
                  <c:v>66863.572260000001</c:v>
                </c:pt>
                <c:pt idx="6">
                  <c:v>71349.439043000006</c:v>
                </c:pt>
                <c:pt idx="7">
                  <c:v>59234.966092000002</c:v>
                </c:pt>
                <c:pt idx="8">
                  <c:v>58969.310883999999</c:v>
                </c:pt>
                <c:pt idx="9">
                  <c:v>79938.296965000001</c:v>
                </c:pt>
                <c:pt idx="10">
                  <c:v>92719.799050000001</c:v>
                </c:pt>
                <c:pt idx="11">
                  <c:v>76064.195324999993</c:v>
                </c:pt>
                <c:pt idx="12">
                  <c:v>67797.313204000005</c:v>
                </c:pt>
                <c:pt idx="13">
                  <c:v>79402.405348999993</c:v>
                </c:pt>
                <c:pt idx="14">
                  <c:v>88361.961559999996</c:v>
                </c:pt>
                <c:pt idx="15">
                  <c:v>81963.250641000006</c:v>
                </c:pt>
                <c:pt idx="16">
                  <c:v>92511.801569000003</c:v>
                </c:pt>
                <c:pt idx="17">
                  <c:v>103464.033453</c:v>
                </c:pt>
                <c:pt idx="18">
                  <c:v>113084.737525</c:v>
                </c:pt>
                <c:pt idx="19">
                  <c:v>108677.780552</c:v>
                </c:pt>
                <c:pt idx="20">
                  <c:v>121785.440455</c:v>
                </c:pt>
                <c:pt idx="21">
                  <c:v>112774.969956</c:v>
                </c:pt>
                <c:pt idx="22">
                  <c:v>103386.853778</c:v>
                </c:pt>
                <c:pt idx="23">
                  <c:v>99376.205178000004</c:v>
                </c:pt>
                <c:pt idx="24">
                  <c:v>124923.68993100002</c:v>
                </c:pt>
                <c:pt idx="25">
                  <c:v>110395.49121200001</c:v>
                </c:pt>
                <c:pt idx="26">
                  <c:v>101629.44455700001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C7-4DD3-848D-2AD7297770F4}"/>
            </c:ext>
          </c:extLst>
        </c:ser>
        <c:ser>
          <c:idx val="1"/>
          <c:order val="1"/>
          <c:tx>
            <c:v>Catalunya</c:v>
          </c:tx>
          <c:spPr>
            <a:solidFill>
              <a:srgbClr val="FFC000"/>
            </a:solidFill>
            <a:ln w="936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(t) Comp.'!$B$6:$AB$6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(t) Comp.'!$B$41:$AB$41</c:f>
              <c:numCache>
                <c:formatCode>_-* #,##0\ _€_-;\-* #,##0\ _€_-;_-* \-??\ _€_-;_-@_-</c:formatCode>
                <c:ptCount val="27"/>
                <c:pt idx="0">
                  <c:v>6859.50731</c:v>
                </c:pt>
                <c:pt idx="1">
                  <c:v>5444.3377499999997</c:v>
                </c:pt>
                <c:pt idx="2">
                  <c:v>7318.3824000000004</c:v>
                </c:pt>
                <c:pt idx="3">
                  <c:v>7708.8394099999996</c:v>
                </c:pt>
                <c:pt idx="4">
                  <c:v>8668.8883000000005</c:v>
                </c:pt>
                <c:pt idx="5">
                  <c:v>6468.1923399999996</c:v>
                </c:pt>
                <c:pt idx="6">
                  <c:v>6202.3447699999997</c:v>
                </c:pt>
                <c:pt idx="7">
                  <c:v>6436.1454819999999</c:v>
                </c:pt>
                <c:pt idx="8">
                  <c:v>9976.6721199999993</c:v>
                </c:pt>
                <c:pt idx="9">
                  <c:v>18550.466544999999</c:v>
                </c:pt>
                <c:pt idx="10">
                  <c:v>25686.449518000001</c:v>
                </c:pt>
                <c:pt idx="11">
                  <c:v>22189.619778</c:v>
                </c:pt>
                <c:pt idx="12">
                  <c:v>20799.102292</c:v>
                </c:pt>
                <c:pt idx="13">
                  <c:v>26748.541117000001</c:v>
                </c:pt>
                <c:pt idx="14">
                  <c:v>31519.399486999999</c:v>
                </c:pt>
                <c:pt idx="15">
                  <c:v>31033.094493000001</c:v>
                </c:pt>
                <c:pt idx="16">
                  <c:v>34326.209153999996</c:v>
                </c:pt>
                <c:pt idx="17">
                  <c:v>37839.358110000001</c:v>
                </c:pt>
                <c:pt idx="18">
                  <c:v>42042.913032999997</c:v>
                </c:pt>
                <c:pt idx="19">
                  <c:v>42453.821219999998</c:v>
                </c:pt>
                <c:pt idx="20">
                  <c:v>46194.939264000001</c:v>
                </c:pt>
                <c:pt idx="21">
                  <c:v>44002.836217999997</c:v>
                </c:pt>
                <c:pt idx="22">
                  <c:v>40379.701193000001</c:v>
                </c:pt>
                <c:pt idx="23">
                  <c:v>38657.450935000001</c:v>
                </c:pt>
                <c:pt idx="24">
                  <c:v>48725.049118000003</c:v>
                </c:pt>
                <c:pt idx="25">
                  <c:v>44995.214020999992</c:v>
                </c:pt>
                <c:pt idx="26">
                  <c:v>36787.316551000011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C7-4DD3-848D-2AD729777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overlap val="-1"/>
        <c:axId val="73643999"/>
        <c:axId val="53714659"/>
      </c:barChart>
      <c:lineChart>
        <c:grouping val="standard"/>
        <c:varyColors val="0"/>
        <c:ser>
          <c:idx val="2"/>
          <c:order val="2"/>
          <c:tx>
            <c:v>Catalunya respecte Espanya</c:v>
          </c:tx>
          <c:spPr>
            <a:ln w="19080">
              <a:solidFill>
                <a:srgbClr val="FF0000"/>
              </a:solidFill>
              <a:round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'Comerç Ext. (t) Comp.'!$B$6:$Z$6</c:f>
              <c:numCache>
                <c:formatCode>General</c:formatCod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numCache>
            </c:numRef>
          </c:cat>
          <c:val>
            <c:numRef>
              <c:f>'Comerç Ext. (t) Comp.'!$B$65:$AB$65</c:f>
              <c:numCache>
                <c:formatCode>0.00</c:formatCode>
                <c:ptCount val="27"/>
                <c:pt idx="0">
                  <c:v>10.109926402996299</c:v>
                </c:pt>
                <c:pt idx="1">
                  <c:v>7.2615576657843404</c:v>
                </c:pt>
                <c:pt idx="2">
                  <c:v>8.3601727292148809</c:v>
                </c:pt>
                <c:pt idx="3">
                  <c:v>9.3777639216790494</c:v>
                </c:pt>
                <c:pt idx="4">
                  <c:v>12.3739180105036</c:v>
                </c:pt>
                <c:pt idx="5">
                  <c:v>9.6737163770555608</c:v>
                </c:pt>
                <c:pt idx="6">
                  <c:v>8.6929131513732703</c:v>
                </c:pt>
                <c:pt idx="7">
                  <c:v>10.8654497615543</c:v>
                </c:pt>
                <c:pt idx="8">
                  <c:v>16.918413952005199</c:v>
                </c:pt>
                <c:pt idx="9">
                  <c:v>23.205981674993801</c:v>
                </c:pt>
                <c:pt idx="10">
                  <c:v>27.703305853961499</c:v>
                </c:pt>
                <c:pt idx="11">
                  <c:v>29.172227068452202</c:v>
                </c:pt>
                <c:pt idx="12">
                  <c:v>30.678357753523599</c:v>
                </c:pt>
                <c:pt idx="13">
                  <c:v>33.6873184123721</c:v>
                </c:pt>
                <c:pt idx="14">
                  <c:v>35.670778387595597</c:v>
                </c:pt>
                <c:pt idx="15">
                  <c:v>37.862205623011903</c:v>
                </c:pt>
                <c:pt idx="16">
                  <c:v>37.104681318304799</c:v>
                </c:pt>
                <c:pt idx="17">
                  <c:v>36.572475329979298</c:v>
                </c:pt>
                <c:pt idx="18">
                  <c:v>37.178238154114702</c:v>
                </c:pt>
                <c:pt idx="19">
                  <c:v>39.063938373020697</c:v>
                </c:pt>
                <c:pt idx="20">
                  <c:v>37.931413715311201</c:v>
                </c:pt>
                <c:pt idx="21">
                  <c:v>39.0182646336931</c:v>
                </c:pt>
                <c:pt idx="22">
                  <c:v>39.056901063752569</c:v>
                </c:pt>
                <c:pt idx="23">
                  <c:v>38.900107793166185</c:v>
                </c:pt>
                <c:pt idx="24">
                  <c:v>39.003850386514081</c:v>
                </c:pt>
                <c:pt idx="25">
                  <c:v>40.758199023357406</c:v>
                </c:pt>
                <c:pt idx="26">
                  <c:v>36.197498383814775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C7-4DD3-848D-2AD729777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63382652"/>
        <c:axId val="41298736"/>
      </c:lineChart>
      <c:catAx>
        <c:axId val="7364399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ANYS</a:t>
                </a:r>
              </a:p>
            </c:rich>
          </c:tx>
          <c:layout>
            <c:manualLayout>
              <c:xMode val="edge"/>
              <c:yMode val="edge"/>
              <c:x val="0.92668508951099404"/>
              <c:y val="0.91312056737588698"/>
            </c:manualLayout>
          </c:layout>
          <c:overlay val="0"/>
          <c:spPr>
            <a:solidFill>
              <a:srgbClr val="FFFFFF"/>
            </a:solidFill>
            <a:ln w="324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 rot="-2700000"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53714659"/>
        <c:crosses val="autoZero"/>
        <c:auto val="1"/>
        <c:lblAlgn val="ctr"/>
        <c:lblOffset val="100"/>
        <c:noMultiLvlLbl val="1"/>
      </c:catAx>
      <c:valAx>
        <c:axId val="53714659"/>
        <c:scaling>
          <c:orientation val="minMax"/>
        </c:scaling>
        <c:delete val="0"/>
        <c:axPos val="l"/>
        <c:majorGridlines>
          <c:spPr>
            <a:ln w="3240">
              <a:solidFill>
                <a:srgbClr val="FFFFFF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1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1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t</a:t>
                </a:r>
              </a:p>
            </c:rich>
          </c:tx>
          <c:layout>
            <c:manualLayout>
              <c:xMode val="edge"/>
              <c:yMode val="edge"/>
              <c:x val="3.7750811005646999E-2"/>
              <c:y val="7.0301418439716296E-2"/>
            </c:manualLayout>
          </c:layout>
          <c:overlay val="0"/>
          <c:spPr>
            <a:solidFill>
              <a:srgbClr val="FFFFFF"/>
            </a:solidFill>
            <a:ln w="324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73643999"/>
        <c:crosses val="autoZero"/>
        <c:crossBetween val="between"/>
      </c:valAx>
      <c:catAx>
        <c:axId val="633826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298736"/>
        <c:crosses val="autoZero"/>
        <c:auto val="1"/>
        <c:lblAlgn val="ctr"/>
        <c:lblOffset val="100"/>
        <c:noMultiLvlLbl val="1"/>
      </c:catAx>
      <c:valAx>
        <c:axId val="41298736"/>
        <c:scaling>
          <c:orientation val="minMax"/>
        </c:scaling>
        <c:delete val="0"/>
        <c:axPos val="r"/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5672233569626297"/>
              <c:y val="8.1294326241134807E-2"/>
            </c:manualLayout>
          </c:layout>
          <c:overlay val="0"/>
          <c:spPr>
            <a:noFill/>
            <a:ln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63382652"/>
        <c:crosses val="max"/>
        <c:crossBetween val="between"/>
      </c:valAx>
      <c:spPr>
        <a:noFill/>
        <a:ln w="12600">
          <a:solidFill>
            <a:srgbClr val="FFFFFF"/>
          </a:solidFill>
          <a:round/>
        </a:ln>
      </c:spPr>
    </c:plotArea>
    <c:legend>
      <c:legendPos val="r"/>
      <c:layout>
        <c:manualLayout>
          <c:xMode val="edge"/>
          <c:yMode val="edge"/>
          <c:x val="0.17729184188393601"/>
          <c:y val="0.89929078014184405"/>
          <c:w val="0.60479646272888898"/>
          <c:h val="6.8002482489582405E-2"/>
        </c:manualLayout>
      </c:layout>
      <c:overlay val="1"/>
      <c:spPr>
        <a:noFill/>
        <a:ln w="3240">
          <a:solidFill>
            <a:srgbClr val="FFFFFF"/>
          </a:solidFill>
          <a:round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  <a:ea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  <a:ea typeface="Arial"/>
              </a:rPr>
              <a:t>EVOLUCIÓ DE LES EXPORTACIONS 
TOTAL SECTOR PORCÍ</a:t>
            </a:r>
          </a:p>
        </c:rich>
      </c:tx>
      <c:layout>
        <c:manualLayout>
          <c:xMode val="edge"/>
          <c:yMode val="edge"/>
          <c:x val="0.44316166166369469"/>
          <c:y val="4.8475213612426016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893028846153802E-2"/>
          <c:y val="0.17711261782702201"/>
          <c:w val="0.84672475961538496"/>
          <c:h val="0.62485530014883395"/>
        </c:manualLayout>
      </c:layout>
      <c:barChart>
        <c:barDir val="col"/>
        <c:grouping val="clustered"/>
        <c:varyColors val="0"/>
        <c:ser>
          <c:idx val="0"/>
          <c:order val="0"/>
          <c:tx>
            <c:v>Espanya</c:v>
          </c:tx>
          <c:spPr>
            <a:solidFill>
              <a:srgbClr val="FFC000"/>
            </a:solidFill>
            <a:ln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(t) Comp.'!$B$6:$AB$6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(t) Comp.'!$B$142:$AB$142</c:f>
              <c:numCache>
                <c:formatCode>_-* #,##0\ _€_-;\-* #,##0\ _€_-;_-* \-??\ _€_-;_-@_-</c:formatCode>
                <c:ptCount val="27"/>
                <c:pt idx="0">
                  <c:v>259504.395303</c:v>
                </c:pt>
                <c:pt idx="1">
                  <c:v>285630.59889999998</c:v>
                </c:pt>
                <c:pt idx="2">
                  <c:v>416541.889608</c:v>
                </c:pt>
                <c:pt idx="3">
                  <c:v>466557.12959899998</c:v>
                </c:pt>
                <c:pt idx="4">
                  <c:v>471097.90493000002</c:v>
                </c:pt>
                <c:pt idx="5">
                  <c:v>513419.100011</c:v>
                </c:pt>
                <c:pt idx="6">
                  <c:v>557657.548404</c:v>
                </c:pt>
                <c:pt idx="7">
                  <c:v>671019.43448199995</c:v>
                </c:pt>
                <c:pt idx="8">
                  <c:v>744266.37323100003</c:v>
                </c:pt>
                <c:pt idx="9">
                  <c:v>598807.22409499995</c:v>
                </c:pt>
                <c:pt idx="10">
                  <c:v>654873.23051699996</c:v>
                </c:pt>
                <c:pt idx="11">
                  <c:v>970705.34922700003</c:v>
                </c:pt>
                <c:pt idx="12">
                  <c:v>1035744.162392</c:v>
                </c:pt>
                <c:pt idx="13">
                  <c:v>1022954.718429</c:v>
                </c:pt>
                <c:pt idx="14">
                  <c:v>1132304.742757</c:v>
                </c:pt>
                <c:pt idx="15">
                  <c:v>1161237.3427480001</c:v>
                </c:pt>
                <c:pt idx="16">
                  <c:v>1120616.0971599999</c:v>
                </c:pt>
                <c:pt idx="17">
                  <c:v>1209721.491993</c:v>
                </c:pt>
                <c:pt idx="18">
                  <c:v>1394873.8345890001</c:v>
                </c:pt>
                <c:pt idx="19">
                  <c:v>1615053.292506</c:v>
                </c:pt>
                <c:pt idx="20">
                  <c:v>1657076.102979</c:v>
                </c:pt>
                <c:pt idx="21">
                  <c:v>1085884.4811420001</c:v>
                </c:pt>
                <c:pt idx="22">
                  <c:v>1855614.2337809997</c:v>
                </c:pt>
                <c:pt idx="23">
                  <c:v>2252180.178026</c:v>
                </c:pt>
                <c:pt idx="24">
                  <c:v>2316968.395546</c:v>
                </c:pt>
                <c:pt idx="25">
                  <c:v>2192449.3458149997</c:v>
                </c:pt>
                <c:pt idx="26">
                  <c:v>2028972.5779260003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0-4EE3-B1DC-B6DA43B01518}"/>
            </c:ext>
          </c:extLst>
        </c:ser>
        <c:ser>
          <c:idx val="1"/>
          <c:order val="1"/>
          <c:tx>
            <c:v>Catalunya</c:v>
          </c:tx>
          <c:spPr>
            <a:solidFill>
              <a:srgbClr val="ED7D31"/>
            </a:solidFill>
            <a:ln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(t) Comp.'!$B$6:$AB$6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(t) Comp.'!$B$163:$AB$163</c:f>
              <c:numCache>
                <c:formatCode>_-* #,##0\ _€_-;\-* #,##0\ _€_-;_-* \-??\ _€_-;_-@_-</c:formatCode>
                <c:ptCount val="27"/>
                <c:pt idx="0">
                  <c:v>123716.93964</c:v>
                </c:pt>
                <c:pt idx="1">
                  <c:v>134942.16023000001</c:v>
                </c:pt>
                <c:pt idx="2">
                  <c:v>193984.26466799999</c:v>
                </c:pt>
                <c:pt idx="3">
                  <c:v>217641.82537400001</c:v>
                </c:pt>
                <c:pt idx="4">
                  <c:v>214701.05699000001</c:v>
                </c:pt>
                <c:pt idx="5">
                  <c:v>244876.376154</c:v>
                </c:pt>
                <c:pt idx="6">
                  <c:v>279995.44919800002</c:v>
                </c:pt>
                <c:pt idx="7">
                  <c:v>353814.830097</c:v>
                </c:pt>
                <c:pt idx="8">
                  <c:v>404477.438616</c:v>
                </c:pt>
                <c:pt idx="9">
                  <c:v>393916.95417099999</c:v>
                </c:pt>
                <c:pt idx="10">
                  <c:v>421137.248563</c:v>
                </c:pt>
                <c:pt idx="11">
                  <c:v>555041.19044100004</c:v>
                </c:pt>
                <c:pt idx="12">
                  <c:v>598165.66506300005</c:v>
                </c:pt>
                <c:pt idx="13">
                  <c:v>607109.65870599996</c:v>
                </c:pt>
                <c:pt idx="14">
                  <c:v>687823.48801900004</c:v>
                </c:pt>
                <c:pt idx="15">
                  <c:v>736683.66944600001</c:v>
                </c:pt>
                <c:pt idx="16">
                  <c:v>720850.92402499996</c:v>
                </c:pt>
                <c:pt idx="17">
                  <c:v>743543.89058799995</c:v>
                </c:pt>
                <c:pt idx="18">
                  <c:v>830141.23999100004</c:v>
                </c:pt>
                <c:pt idx="19">
                  <c:v>944124.01792400004</c:v>
                </c:pt>
                <c:pt idx="20">
                  <c:v>983653.72173400002</c:v>
                </c:pt>
                <c:pt idx="21">
                  <c:v>927553.07744499994</c:v>
                </c:pt>
                <c:pt idx="22">
                  <c:v>1020540.7902809998</c:v>
                </c:pt>
                <c:pt idx="23">
                  <c:v>1158101.0151180001</c:v>
                </c:pt>
                <c:pt idx="24">
                  <c:v>1191200.7663460004</c:v>
                </c:pt>
                <c:pt idx="25">
                  <c:v>1186288.3418469999</c:v>
                </c:pt>
                <c:pt idx="26">
                  <c:v>1004227.8522519999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0-4EE3-B1DC-B6DA43B01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5"/>
        <c:overlap val="-6"/>
        <c:axId val="86316295"/>
        <c:axId val="37634093"/>
      </c:barChart>
      <c:lineChart>
        <c:grouping val="standard"/>
        <c:varyColors val="0"/>
        <c:ser>
          <c:idx val="2"/>
          <c:order val="2"/>
          <c:tx>
            <c:v>Catalunya respecte Espanya</c:v>
          </c:tx>
          <c:spPr>
            <a:ln w="19080">
              <a:solidFill>
                <a:srgbClr val="FF0000"/>
              </a:solidFill>
              <a:round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'Comerç Ext. (t) Comp.'!$B$6:$Z$6</c:f>
              <c:numCache>
                <c:formatCode>General</c:formatCod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numCache>
            </c:numRef>
          </c:cat>
          <c:val>
            <c:numRef>
              <c:f>'Comerç Ext. (t) Comp.'!$B$187:$AB$187</c:f>
              <c:numCache>
                <c:formatCode>_-* #,##0\ _€_-;\-* #,##0\ _€_-;_-* \-??\ _€_-;_-@_-</c:formatCode>
                <c:ptCount val="27"/>
                <c:pt idx="0">
                  <c:v>47.674313760869801</c:v>
                </c:pt>
                <c:pt idx="1">
                  <c:v>47.2435939110444</c:v>
                </c:pt>
                <c:pt idx="2">
                  <c:v>46.570169653418297</c:v>
                </c:pt>
                <c:pt idx="3">
                  <c:v>46.648483447474199</c:v>
                </c:pt>
                <c:pt idx="4">
                  <c:v>45.574615115705598</c:v>
                </c:pt>
                <c:pt idx="5">
                  <c:v>47.6952213403735</c:v>
                </c:pt>
                <c:pt idx="6">
                  <c:v>50.209209935262102</c:v>
                </c:pt>
                <c:pt idx="7">
                  <c:v>52.727955691794698</c:v>
                </c:pt>
                <c:pt idx="8">
                  <c:v>54.345789782237198</c:v>
                </c:pt>
                <c:pt idx="9">
                  <c:v>65.783600851900502</c:v>
                </c:pt>
                <c:pt idx="10">
                  <c:v>64.308209427117205</c:v>
                </c:pt>
                <c:pt idx="11">
                  <c:v>57.179162645286198</c:v>
                </c:pt>
                <c:pt idx="12">
                  <c:v>57.752260334402003</c:v>
                </c:pt>
                <c:pt idx="13">
                  <c:v>59.348634672546098</c:v>
                </c:pt>
                <c:pt idx="14">
                  <c:v>60.745439107165502</c:v>
                </c:pt>
                <c:pt idx="15">
                  <c:v>63.439543521971302</c:v>
                </c:pt>
                <c:pt idx="16">
                  <c:v>64.326304597253895</c:v>
                </c:pt>
                <c:pt idx="17">
                  <c:v>61.464055611926099</c:v>
                </c:pt>
                <c:pt idx="18">
                  <c:v>59.513715104965101</c:v>
                </c:pt>
                <c:pt idx="19">
                  <c:v>58.457762496434299</c:v>
                </c:pt>
                <c:pt idx="20">
                  <c:v>59.3608054552016</c:v>
                </c:pt>
                <c:pt idx="21">
                  <c:v>85.419130078138096</c:v>
                </c:pt>
                <c:pt idx="22">
                  <c:v>54.99746508203625</c:v>
                </c:pt>
                <c:pt idx="23">
                  <c:v>51.42133060300074</c:v>
                </c:pt>
                <c:pt idx="24">
                  <c:v>51.412042073422008</c:v>
                </c:pt>
                <c:pt idx="25">
                  <c:v>54.10790192765073</c:v>
                </c:pt>
                <c:pt idx="26">
                  <c:v>49.494402397419954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10-4EE3-B1DC-B6DA43B01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44980680"/>
        <c:axId val="36948053"/>
      </c:lineChart>
      <c:catAx>
        <c:axId val="8631629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ANYS</a:t>
                </a:r>
              </a:p>
            </c:rich>
          </c:tx>
          <c:layout>
            <c:manualLayout>
              <c:xMode val="edge"/>
              <c:yMode val="edge"/>
              <c:x val="0.93927283653846205"/>
              <c:y val="0.92566561931536295"/>
            </c:manualLayout>
          </c:layout>
          <c:overlay val="0"/>
          <c:spPr>
            <a:noFill/>
            <a:ln w="324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 rot="-2700000"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37634093"/>
        <c:crosses val="autoZero"/>
        <c:auto val="1"/>
        <c:lblAlgn val="ctr"/>
        <c:lblOffset val="100"/>
        <c:noMultiLvlLbl val="1"/>
      </c:catAx>
      <c:valAx>
        <c:axId val="37634093"/>
        <c:scaling>
          <c:orientation val="minMax"/>
        </c:scaling>
        <c:delete val="0"/>
        <c:axPos val="l"/>
        <c:majorGridlines>
          <c:spPr>
            <a:ln w="3240">
              <a:solidFill>
                <a:srgbClr val="FFFFFF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05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05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t</a:t>
                </a:r>
              </a:p>
            </c:rich>
          </c:tx>
          <c:layout>
            <c:manualLayout>
              <c:xMode val="edge"/>
              <c:yMode val="edge"/>
              <c:x val="3.1730769230769201E-2"/>
              <c:y val="7.7641805854142598E-2"/>
            </c:manualLayout>
          </c:layout>
          <c:overlay val="0"/>
          <c:spPr>
            <a:noFill/>
            <a:ln w="3240">
              <a:noFill/>
            </a:ln>
          </c:spPr>
        </c:title>
        <c:numFmt formatCode="\ * #,##0&quot;    &quot;;\-* #,##0&quot;    &quot;;\ * \-#&quot;    &quot;;\ @\ 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86316295"/>
        <c:crosses val="autoZero"/>
        <c:crossBetween val="between"/>
      </c:valAx>
      <c:catAx>
        <c:axId val="44980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948053"/>
        <c:crosses val="autoZero"/>
        <c:auto val="1"/>
        <c:lblAlgn val="ctr"/>
        <c:lblOffset val="100"/>
        <c:noMultiLvlLbl val="1"/>
      </c:catAx>
      <c:valAx>
        <c:axId val="36948053"/>
        <c:scaling>
          <c:orientation val="minMax"/>
        </c:scaling>
        <c:delete val="0"/>
        <c:axPos val="r"/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4549278846153895"/>
              <c:y val="8.4173970563915998E-2"/>
            </c:manualLayout>
          </c:layout>
          <c:overlay val="0"/>
          <c:spPr>
            <a:noFill/>
            <a:ln>
              <a:noFill/>
            </a:ln>
          </c:spPr>
        </c:title>
        <c:numFmt formatCode="\ * #,##0&quot;    &quot;;\-* #,##0&quot;    &quot;;\ * \-#&quot;    &quot;;\ @\ 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44980680"/>
        <c:crosses val="max"/>
        <c:crossBetween val="between"/>
      </c:valAx>
      <c:spPr>
        <a:noFill/>
        <a:ln w="12600">
          <a:solidFill>
            <a:srgbClr val="FFFFFF"/>
          </a:solidFill>
          <a:round/>
        </a:ln>
      </c:spPr>
    </c:plotArea>
    <c:legend>
      <c:legendPos val="r"/>
      <c:layout>
        <c:manualLayout>
          <c:xMode val="edge"/>
          <c:yMode val="edge"/>
          <c:x val="0.19630408653846201"/>
          <c:y val="0.90251364312882398"/>
          <c:w val="0.59764415998076903"/>
          <c:h val="6.4748201438848907E-2"/>
        </c:manualLayout>
      </c:layout>
      <c:overlay val="1"/>
      <c:spPr>
        <a:noFill/>
        <a:ln w="3240">
          <a:solidFill>
            <a:srgbClr val="FFFFFF"/>
          </a:solidFill>
          <a:round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  <a:ea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  <a:ea typeface="Arial"/>
              </a:rPr>
              <a:t>EVOLUCIÓ DE LES EXPORTACIONS  
TOTAL ANIMALS VIUS </a:t>
            </a:r>
          </a:p>
        </c:rich>
      </c:tx>
      <c:layout>
        <c:manualLayout>
          <c:xMode val="edge"/>
          <c:yMode val="edge"/>
          <c:x val="0.44189183369813462"/>
          <c:y val="6.6341413011188552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775000625484803E-2"/>
          <c:y val="0.19996689289852701"/>
          <c:w val="0.83332082363832005"/>
          <c:h val="0.56141367323290903"/>
        </c:manualLayout>
      </c:layout>
      <c:barChart>
        <c:barDir val="col"/>
        <c:grouping val="clustered"/>
        <c:varyColors val="0"/>
        <c:ser>
          <c:idx val="0"/>
          <c:order val="0"/>
          <c:tx>
            <c:v>Espanya</c:v>
          </c:tx>
          <c:spPr>
            <a:solidFill>
              <a:srgbClr val="FFC000"/>
            </a:solidFill>
            <a:ln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(t) Comp.'!$B$126:$AB$126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(t) Comp.'!$B$141:$AB$141</c:f>
              <c:numCache>
                <c:formatCode>_-* #,##0\ _€_-;\-* #,##0\ _€_-;_-* \-??\ _€_-;_-@_-</c:formatCode>
                <c:ptCount val="27"/>
                <c:pt idx="0">
                  <c:v>73093.991200000004</c:v>
                </c:pt>
                <c:pt idx="1">
                  <c:v>62259.979209999998</c:v>
                </c:pt>
                <c:pt idx="2">
                  <c:v>102719.130158</c:v>
                </c:pt>
                <c:pt idx="3">
                  <c:v>136661.791</c:v>
                </c:pt>
                <c:pt idx="4">
                  <c:v>106957.54519</c:v>
                </c:pt>
                <c:pt idx="5">
                  <c:v>121676.199032</c:v>
                </c:pt>
                <c:pt idx="6">
                  <c:v>122151.47321</c:v>
                </c:pt>
                <c:pt idx="7">
                  <c:v>142361.14574499999</c:v>
                </c:pt>
                <c:pt idx="8">
                  <c:v>146257.79814999999</c:v>
                </c:pt>
                <c:pt idx="9">
                  <c:v>0</c:v>
                </c:pt>
                <c:pt idx="10">
                  <c:v>0</c:v>
                </c:pt>
                <c:pt idx="11">
                  <c:v>143558.29467</c:v>
                </c:pt>
                <c:pt idx="12">
                  <c:v>153453.57284000001</c:v>
                </c:pt>
                <c:pt idx="13">
                  <c:v>153934.48993000001</c:v>
                </c:pt>
                <c:pt idx="14">
                  <c:v>152346.86028699999</c:v>
                </c:pt>
                <c:pt idx="15">
                  <c:v>131116.48577599999</c:v>
                </c:pt>
                <c:pt idx="16">
                  <c:v>135893.95151000001</c:v>
                </c:pt>
                <c:pt idx="17">
                  <c:v>154110.70045999999</c:v>
                </c:pt>
                <c:pt idx="18">
                  <c:v>148702.14158</c:v>
                </c:pt>
                <c:pt idx="19">
                  <c:v>143635.56463499999</c:v>
                </c:pt>
                <c:pt idx="20">
                  <c:v>140837.19463400001</c:v>
                </c:pt>
                <c:pt idx="21">
                  <c:v>127972.56225</c:v>
                </c:pt>
                <c:pt idx="22">
                  <c:v>136703.90796999997</c:v>
                </c:pt>
                <c:pt idx="23">
                  <c:v>119290.02305</c:v>
                </c:pt>
                <c:pt idx="24">
                  <c:v>102703.388831</c:v>
                </c:pt>
                <c:pt idx="25">
                  <c:v>105927.85715999999</c:v>
                </c:pt>
                <c:pt idx="26">
                  <c:v>110365.33462000002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F9-42F3-921A-781D8F36012A}"/>
            </c:ext>
          </c:extLst>
        </c:ser>
        <c:ser>
          <c:idx val="1"/>
          <c:order val="1"/>
          <c:tx>
            <c:v>Catalunya</c:v>
          </c:tx>
          <c:spPr>
            <a:solidFill>
              <a:srgbClr val="ED7D31"/>
            </a:solidFill>
            <a:ln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(t) Comp.'!$B$126:$AB$126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(t) Comp.'!$B$162:$AB$162</c:f>
              <c:numCache>
                <c:formatCode>_-* #,##0\ _€_-;\-* #,##0\ _€_-;_-* \-??\ _€_-;_-@_-</c:formatCode>
                <c:ptCount val="27"/>
                <c:pt idx="0">
                  <c:v>17035.7107</c:v>
                </c:pt>
                <c:pt idx="1">
                  <c:v>12712.031999999999</c:v>
                </c:pt>
                <c:pt idx="2">
                  <c:v>21379.232218000001</c:v>
                </c:pt>
                <c:pt idx="3">
                  <c:v>34616.447</c:v>
                </c:pt>
                <c:pt idx="4">
                  <c:v>14916.295</c:v>
                </c:pt>
                <c:pt idx="5">
                  <c:v>17427.867052000001</c:v>
                </c:pt>
                <c:pt idx="6">
                  <c:v>19654.1201</c:v>
                </c:pt>
                <c:pt idx="7">
                  <c:v>30110.700690000001</c:v>
                </c:pt>
                <c:pt idx="8">
                  <c:v>30089.44298</c:v>
                </c:pt>
                <c:pt idx="9">
                  <c:v>0</c:v>
                </c:pt>
                <c:pt idx="10">
                  <c:v>0</c:v>
                </c:pt>
                <c:pt idx="11">
                  <c:v>17489.706770000001</c:v>
                </c:pt>
                <c:pt idx="12">
                  <c:v>9791.8429699999997</c:v>
                </c:pt>
                <c:pt idx="13">
                  <c:v>4968.9004999999997</c:v>
                </c:pt>
                <c:pt idx="14">
                  <c:v>6831.1815269999997</c:v>
                </c:pt>
                <c:pt idx="15">
                  <c:v>13205.833986</c:v>
                </c:pt>
                <c:pt idx="16">
                  <c:v>18092.39849</c:v>
                </c:pt>
                <c:pt idx="17">
                  <c:v>22270.35656</c:v>
                </c:pt>
                <c:pt idx="18">
                  <c:v>15970.749250000001</c:v>
                </c:pt>
                <c:pt idx="19">
                  <c:v>17653.105459999999</c:v>
                </c:pt>
                <c:pt idx="20">
                  <c:v>18462.822644</c:v>
                </c:pt>
                <c:pt idx="21">
                  <c:v>18955.752380000002</c:v>
                </c:pt>
                <c:pt idx="22">
                  <c:v>18474.260920000001</c:v>
                </c:pt>
                <c:pt idx="23">
                  <c:v>11435.140969999999</c:v>
                </c:pt>
                <c:pt idx="24">
                  <c:v>8286.9249600000003</c:v>
                </c:pt>
                <c:pt idx="25">
                  <c:v>5088.6268400000008</c:v>
                </c:pt>
                <c:pt idx="26">
                  <c:v>4109.6752500000002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F9-42F3-921A-781D8F360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69646"/>
        <c:axId val="5934472"/>
      </c:barChart>
      <c:lineChart>
        <c:grouping val="standard"/>
        <c:varyColors val="0"/>
        <c:ser>
          <c:idx val="2"/>
          <c:order val="2"/>
          <c:tx>
            <c:v>Catalunya respecte Espanya</c:v>
          </c:tx>
          <c:spPr>
            <a:ln w="19080">
              <a:solidFill>
                <a:srgbClr val="FF0000"/>
              </a:solidFill>
              <a:round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'Comerç Ext. (t) Comp.'!$B$6:$Z$6</c:f>
              <c:numCache>
                <c:formatCode>General</c:formatCod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numCache>
            </c:numRef>
          </c:cat>
          <c:val>
            <c:numRef>
              <c:f>'Comerç Ext. (t) Comp.'!$B$186:$AB$186</c:f>
              <c:numCache>
                <c:formatCode>_-* #,##0\ _€_-;\-* #,##0\ _€_-;_-* \-??\ _€_-;_-@_-</c:formatCode>
                <c:ptCount val="27"/>
                <c:pt idx="0">
                  <c:v>23.306581594904099</c:v>
                </c:pt>
                <c:pt idx="1">
                  <c:v>20.4176618130933</c:v>
                </c:pt>
                <c:pt idx="2">
                  <c:v>20.813291725810998</c:v>
                </c:pt>
                <c:pt idx="3">
                  <c:v>25.330011224571201</c:v>
                </c:pt>
                <c:pt idx="4">
                  <c:v>13.9459960244063</c:v>
                </c:pt>
                <c:pt idx="5">
                  <c:v>14.323152096012301</c:v>
                </c:pt>
                <c:pt idx="6">
                  <c:v>16.0899574794412</c:v>
                </c:pt>
                <c:pt idx="7">
                  <c:v>21.150926070751702</c:v>
                </c:pt>
                <c:pt idx="8">
                  <c:v>20.572881145893302</c:v>
                </c:pt>
                <c:pt idx="9" formatCode="0">
                  <c:v>0</c:v>
                </c:pt>
                <c:pt idx="10" formatCode="0">
                  <c:v>0</c:v>
                </c:pt>
                <c:pt idx="11">
                  <c:v>12.1829998121696</c:v>
                </c:pt>
                <c:pt idx="12">
                  <c:v>6.3809807675247603</c:v>
                </c:pt>
                <c:pt idx="13">
                  <c:v>3.2279318963927799</c:v>
                </c:pt>
                <c:pt idx="14">
                  <c:v>4.4839660719827199</c:v>
                </c:pt>
                <c:pt idx="15">
                  <c:v>10.0718333837599</c:v>
                </c:pt>
                <c:pt idx="16">
                  <c:v>13.313615719437401</c:v>
                </c:pt>
                <c:pt idx="17">
                  <c:v>14.450882705435699</c:v>
                </c:pt>
                <c:pt idx="18">
                  <c:v>10.740093639746201</c:v>
                </c:pt>
                <c:pt idx="19">
                  <c:v>12.2902050789853</c:v>
                </c:pt>
                <c:pt idx="20">
                  <c:v>13.109337126446</c:v>
                </c:pt>
                <c:pt idx="21">
                  <c:v>14.812356685466</c:v>
                </c:pt>
                <c:pt idx="22">
                  <c:v>13.514069344714144</c:v>
                </c:pt>
                <c:pt idx="23">
                  <c:v>9.5859994638503832</c:v>
                </c:pt>
                <c:pt idx="24">
                  <c:v>8.0687940819910651</c:v>
                </c:pt>
                <c:pt idx="25">
                  <c:v>4.8038608317298666</c:v>
                </c:pt>
                <c:pt idx="26">
                  <c:v>3.7237011640929318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F9-42F3-921A-781D8F360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6379401"/>
        <c:axId val="4154997"/>
      </c:lineChart>
      <c:catAx>
        <c:axId val="666964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ANYS</a:t>
                </a:r>
              </a:p>
            </c:rich>
          </c:tx>
          <c:layout>
            <c:manualLayout>
              <c:xMode val="edge"/>
              <c:yMode val="edge"/>
              <c:x val="0.92086366934374098"/>
              <c:y val="0.91160403906637999"/>
            </c:manualLayout>
          </c:layout>
          <c:overlay val="0"/>
          <c:spPr>
            <a:noFill/>
            <a:ln w="324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 rot="-2700000"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5934472"/>
        <c:crosses val="autoZero"/>
        <c:auto val="1"/>
        <c:lblAlgn val="ctr"/>
        <c:lblOffset val="100"/>
        <c:noMultiLvlLbl val="1"/>
      </c:catAx>
      <c:valAx>
        <c:axId val="5934472"/>
        <c:scaling>
          <c:orientation val="minMax"/>
        </c:scaling>
        <c:delete val="0"/>
        <c:axPos val="l"/>
        <c:majorGridlines>
          <c:spPr>
            <a:ln w="3240">
              <a:solidFill>
                <a:srgbClr val="FFFFFF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05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05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t</a:t>
                </a:r>
              </a:p>
            </c:rich>
          </c:tx>
          <c:layout>
            <c:manualLayout>
              <c:xMode val="edge"/>
              <c:yMode val="edge"/>
              <c:x val="4.5235057169306203E-2"/>
              <c:y val="9.4520774706174496E-2"/>
            </c:manualLayout>
          </c:layout>
          <c:overlay val="0"/>
          <c:spPr>
            <a:noFill/>
            <a:ln w="3240">
              <a:noFill/>
            </a:ln>
          </c:spPr>
        </c:title>
        <c:numFmt formatCode="\ * #,##0&quot;    &quot;;\-* #,##0&quot;    &quot;;\ * \-#&quot;    &quot;;\ @\ 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6669646"/>
        <c:crosses val="autoZero"/>
        <c:crossBetween val="between"/>
      </c:valAx>
      <c:catAx>
        <c:axId val="637940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54997"/>
        <c:crosses val="autoZero"/>
        <c:auto val="1"/>
        <c:lblAlgn val="ctr"/>
        <c:lblOffset val="100"/>
        <c:noMultiLvlLbl val="1"/>
      </c:catAx>
      <c:valAx>
        <c:axId val="4154997"/>
        <c:scaling>
          <c:orientation val="minMax"/>
        </c:scaling>
        <c:delete val="0"/>
        <c:axPos val="r"/>
        <c:title>
          <c:tx>
            <c:rich>
              <a:bodyPr rot="0"/>
              <a:lstStyle/>
              <a:p>
                <a:pPr>
                  <a:defRPr sz="105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05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5456478771047604"/>
              <c:y val="8.8230425426253895E-2"/>
            </c:manualLayout>
          </c:layout>
          <c:overlay val="0"/>
          <c:spPr>
            <a:noFill/>
            <a:ln>
              <a:noFill/>
            </a:ln>
          </c:spPr>
        </c:title>
        <c:numFmt formatCode="\ * #,##0&quot;    &quot;;\-* #,##0&quot;    &quot;;\ * \-#&quot;    &quot;;\ @\ 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6379401"/>
        <c:crosses val="max"/>
        <c:crossBetween val="between"/>
      </c:valAx>
      <c:spPr>
        <a:noFill/>
        <a:ln w="12600">
          <a:solidFill>
            <a:srgbClr val="FFFFFF"/>
          </a:solidFill>
          <a:round/>
        </a:ln>
      </c:spPr>
    </c:plotArea>
    <c:legend>
      <c:legendPos val="r"/>
      <c:layout>
        <c:manualLayout>
          <c:xMode val="edge"/>
          <c:yMode val="edge"/>
          <c:x val="0.24774200005003899"/>
          <c:y val="0.86922694918059895"/>
          <c:w val="0.54778823058446802"/>
          <c:h val="9.0803741412134806E-2"/>
        </c:manualLayout>
      </c:layout>
      <c:overlay val="1"/>
      <c:spPr>
        <a:noFill/>
        <a:ln w="3240">
          <a:solidFill>
            <a:srgbClr val="FFFFFF"/>
          </a:solidFill>
          <a:round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  <a:ea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  <a:ea typeface="Arial"/>
              </a:rPr>
              <a:t>EVOLUCIÓ DE LES EXPORTACIONS
TOTAL CARN DE PORCÍ</a:t>
            </a:r>
          </a:p>
        </c:rich>
      </c:tx>
      <c:layout>
        <c:manualLayout>
          <c:xMode val="edge"/>
          <c:yMode val="edge"/>
          <c:x val="0.4288695981360483"/>
          <c:y val="8.6395698797613926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818154250480095E-2"/>
          <c:y val="0.17340425531914899"/>
          <c:w val="0.83260891539472404"/>
          <c:h val="0.58803191489361695"/>
        </c:manualLayout>
      </c:layout>
      <c:barChart>
        <c:barDir val="col"/>
        <c:grouping val="clustered"/>
        <c:varyColors val="0"/>
        <c:ser>
          <c:idx val="0"/>
          <c:order val="0"/>
          <c:tx>
            <c:v>Espanya</c:v>
          </c:tx>
          <c:spPr>
            <a:solidFill>
              <a:srgbClr val="FFCC00"/>
            </a:solidFill>
            <a:ln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(t) Comp.'!$B$126:$AB$126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(t) Comp.'!$B$140:$AB$140</c:f>
              <c:numCache>
                <c:formatCode>_-* #,##0\ _€_-;\-* #,##0\ _€_-;_-* \-??\ _€_-;_-@_-</c:formatCode>
                <c:ptCount val="27"/>
                <c:pt idx="0">
                  <c:v>186410.40410300001</c:v>
                </c:pt>
                <c:pt idx="1">
                  <c:v>223370.61968999999</c:v>
                </c:pt>
                <c:pt idx="2">
                  <c:v>313822.75945000001</c:v>
                </c:pt>
                <c:pt idx="3">
                  <c:v>329895.33859900001</c:v>
                </c:pt>
                <c:pt idx="4">
                  <c:v>364140.35973999999</c:v>
                </c:pt>
                <c:pt idx="5">
                  <c:v>391742.90097900003</c:v>
                </c:pt>
                <c:pt idx="6">
                  <c:v>435506.07519399998</c:v>
                </c:pt>
                <c:pt idx="7">
                  <c:v>528658.28873699997</c:v>
                </c:pt>
                <c:pt idx="8">
                  <c:v>598008.57508099999</c:v>
                </c:pt>
                <c:pt idx="9">
                  <c:v>598656.85002899996</c:v>
                </c:pt>
                <c:pt idx="10">
                  <c:v>654795.19551700004</c:v>
                </c:pt>
                <c:pt idx="11">
                  <c:v>839273.53865700006</c:v>
                </c:pt>
                <c:pt idx="12">
                  <c:v>882290.58955200005</c:v>
                </c:pt>
                <c:pt idx="13">
                  <c:v>869020.22849899996</c:v>
                </c:pt>
                <c:pt idx="14">
                  <c:v>979957.88246999995</c:v>
                </c:pt>
                <c:pt idx="15">
                  <c:v>1030120.856972</c:v>
                </c:pt>
                <c:pt idx="16">
                  <c:v>984722.14564999996</c:v>
                </c:pt>
                <c:pt idx="17">
                  <c:v>1055610.7915330001</c:v>
                </c:pt>
                <c:pt idx="18">
                  <c:v>1246171.693009</c:v>
                </c:pt>
                <c:pt idx="19">
                  <c:v>1471417.7278710001</c:v>
                </c:pt>
                <c:pt idx="20">
                  <c:v>1516238.9083449999</c:v>
                </c:pt>
                <c:pt idx="21">
                  <c:v>957911.91889199999</c:v>
                </c:pt>
                <c:pt idx="22">
                  <c:v>1718910.3258109996</c:v>
                </c:pt>
                <c:pt idx="23">
                  <c:v>2132890.1549760001</c:v>
                </c:pt>
                <c:pt idx="24">
                  <c:v>2214265.0067150001</c:v>
                </c:pt>
                <c:pt idx="25">
                  <c:v>2086521.4886549998</c:v>
                </c:pt>
                <c:pt idx="26">
                  <c:v>1918607.2433060003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41-4A3F-87E5-3519281A176A}"/>
            </c:ext>
          </c:extLst>
        </c:ser>
        <c:ser>
          <c:idx val="1"/>
          <c:order val="1"/>
          <c:tx>
            <c:v>Catalunya</c:v>
          </c:tx>
          <c:spPr>
            <a:solidFill>
              <a:srgbClr val="ED7D31"/>
            </a:solidFill>
            <a:ln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(t) Comp.'!$B$126:$AB$126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(t) Comp.'!$B$161:$AB$161</c:f>
              <c:numCache>
                <c:formatCode>_-* #,##0\ _€_-;\-* #,##0\ _€_-;_-* \-??\ _€_-;_-@_-</c:formatCode>
                <c:ptCount val="27"/>
                <c:pt idx="0">
                  <c:v>106681.22894</c:v>
                </c:pt>
                <c:pt idx="1">
                  <c:v>122230.12823</c:v>
                </c:pt>
                <c:pt idx="2">
                  <c:v>172605.03245</c:v>
                </c:pt>
                <c:pt idx="3">
                  <c:v>183025.37837399999</c:v>
                </c:pt>
                <c:pt idx="4">
                  <c:v>199784.76199</c:v>
                </c:pt>
                <c:pt idx="5">
                  <c:v>227448.50910200001</c:v>
                </c:pt>
                <c:pt idx="6">
                  <c:v>260341.32909799999</c:v>
                </c:pt>
                <c:pt idx="7">
                  <c:v>323704.12940699997</c:v>
                </c:pt>
                <c:pt idx="8">
                  <c:v>374387.99563600001</c:v>
                </c:pt>
                <c:pt idx="9">
                  <c:v>393889.43417099997</c:v>
                </c:pt>
                <c:pt idx="10">
                  <c:v>421130.94156299997</c:v>
                </c:pt>
                <c:pt idx="11">
                  <c:v>537551.48367099999</c:v>
                </c:pt>
                <c:pt idx="12">
                  <c:v>588373.82209300005</c:v>
                </c:pt>
                <c:pt idx="13">
                  <c:v>602140.75820599997</c:v>
                </c:pt>
                <c:pt idx="14">
                  <c:v>680992.306492</c:v>
                </c:pt>
                <c:pt idx="15">
                  <c:v>723477.83545999997</c:v>
                </c:pt>
                <c:pt idx="16">
                  <c:v>702758.52553500002</c:v>
                </c:pt>
                <c:pt idx="17">
                  <c:v>721273.53402799997</c:v>
                </c:pt>
                <c:pt idx="18">
                  <c:v>814170.49074100005</c:v>
                </c:pt>
                <c:pt idx="19">
                  <c:v>926470.91246400005</c:v>
                </c:pt>
                <c:pt idx="20">
                  <c:v>965190.89908999996</c:v>
                </c:pt>
                <c:pt idx="21">
                  <c:v>908597.32506499998</c:v>
                </c:pt>
                <c:pt idx="22">
                  <c:v>1002066.5293609998</c:v>
                </c:pt>
                <c:pt idx="23">
                  <c:v>1146665.874148</c:v>
                </c:pt>
                <c:pt idx="24">
                  <c:v>1182913.8413860004</c:v>
                </c:pt>
                <c:pt idx="25">
                  <c:v>1181199.7150069999</c:v>
                </c:pt>
                <c:pt idx="26">
                  <c:v>1000118.1770019999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41-4A3F-87E5-3519281A1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overlap val="-1"/>
        <c:axId val="63130354"/>
        <c:axId val="35194131"/>
      </c:barChart>
      <c:lineChart>
        <c:grouping val="standard"/>
        <c:varyColors val="0"/>
        <c:ser>
          <c:idx val="2"/>
          <c:order val="2"/>
          <c:tx>
            <c:v>Catalunya respecte Espanya</c:v>
          </c:tx>
          <c:spPr>
            <a:ln w="19080">
              <a:solidFill>
                <a:srgbClr val="FF0000"/>
              </a:solidFill>
              <a:round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'Comerç Ext. (t) Comp.'!$B$6:$Z$6</c:f>
              <c:numCache>
                <c:formatCode>General</c:formatCod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numCache>
            </c:numRef>
          </c:cat>
          <c:val>
            <c:numRef>
              <c:f>'Comerç Ext. (t) Comp.'!$B$185:$AB$185</c:f>
              <c:numCache>
                <c:formatCode>_-* #,##0\ _€_-;\-* #,##0\ _€_-;_-* \-??\ _€_-;_-@_-</c:formatCode>
                <c:ptCount val="27"/>
                <c:pt idx="0">
                  <c:v>57.229224652639999</c:v>
                </c:pt>
                <c:pt idx="1">
                  <c:v>54.720772319848699</c:v>
                </c:pt>
                <c:pt idx="2">
                  <c:v>55.000801328910697</c:v>
                </c:pt>
                <c:pt idx="3">
                  <c:v>55.479831619104502</c:v>
                </c:pt>
                <c:pt idx="4">
                  <c:v>54.864767567277703</c:v>
                </c:pt>
                <c:pt idx="5">
                  <c:v>58.060658797794702</c:v>
                </c:pt>
                <c:pt idx="6">
                  <c:v>59.779034995557403</c:v>
                </c:pt>
                <c:pt idx="7">
                  <c:v>61.231259644174102</c:v>
                </c:pt>
                <c:pt idx="8">
                  <c:v>62.605790491430497</c:v>
                </c:pt>
                <c:pt idx="9">
                  <c:v>65.795527797254707</c:v>
                </c:pt>
                <c:pt idx="10">
                  <c:v>64.314910134686002</c:v>
                </c:pt>
                <c:pt idx="11">
                  <c:v>64.049616592367101</c:v>
                </c:pt>
                <c:pt idx="12">
                  <c:v>66.687078957938098</c:v>
                </c:pt>
                <c:pt idx="13">
                  <c:v>69.289613573902301</c:v>
                </c:pt>
                <c:pt idx="14">
                  <c:v>69.491997429067894</c:v>
                </c:pt>
                <c:pt idx="15">
                  <c:v>70.232325708522694</c:v>
                </c:pt>
                <c:pt idx="16">
                  <c:v>71.366174574160695</c:v>
                </c:pt>
                <c:pt idx="17">
                  <c:v>68.327601405110499</c:v>
                </c:pt>
                <c:pt idx="18">
                  <c:v>65.333733329723501</c:v>
                </c:pt>
                <c:pt idx="19">
                  <c:v>62.9645066057832</c:v>
                </c:pt>
                <c:pt idx="20">
                  <c:v>63.656914077183401</c:v>
                </c:pt>
                <c:pt idx="21">
                  <c:v>94.851865515564185</c:v>
                </c:pt>
                <c:pt idx="22">
                  <c:v>58.296614681642247</c:v>
                </c:pt>
                <c:pt idx="23">
                  <c:v>53.761131180283527</c:v>
                </c:pt>
                <c:pt idx="24">
                  <c:v>53.422415013500419</c:v>
                </c:pt>
                <c:pt idx="25">
                  <c:v>56.610953753867996</c:v>
                </c:pt>
                <c:pt idx="26">
                  <c:v>52.127301222874109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41-4A3F-87E5-3519281A1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19206147"/>
        <c:axId val="48561059"/>
      </c:lineChart>
      <c:catAx>
        <c:axId val="6313035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ANYS</a:t>
                </a:r>
              </a:p>
            </c:rich>
          </c:tx>
          <c:layout>
            <c:manualLayout>
              <c:xMode val="edge"/>
              <c:yMode val="edge"/>
              <c:x val="0.92671585969877701"/>
              <c:y val="0.91312056737588698"/>
            </c:manualLayout>
          </c:layout>
          <c:overlay val="0"/>
          <c:spPr>
            <a:solidFill>
              <a:srgbClr val="FFFFFF"/>
            </a:solidFill>
            <a:ln w="324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 rot="-2700000"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35194131"/>
        <c:crosses val="autoZero"/>
        <c:auto val="1"/>
        <c:lblAlgn val="ctr"/>
        <c:lblOffset val="100"/>
        <c:noMultiLvlLbl val="1"/>
      </c:catAx>
      <c:valAx>
        <c:axId val="35194131"/>
        <c:scaling>
          <c:orientation val="minMax"/>
        </c:scaling>
        <c:delete val="0"/>
        <c:axPos val="l"/>
        <c:majorGridlines>
          <c:spPr>
            <a:ln w="3240">
              <a:solidFill>
                <a:srgbClr val="FFFFFF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1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1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t</a:t>
                </a:r>
              </a:p>
            </c:rich>
          </c:tx>
          <c:layout>
            <c:manualLayout>
              <c:xMode val="edge"/>
              <c:yMode val="edge"/>
              <c:x val="3.7703426665318902E-2"/>
              <c:y val="7.0301418439716296E-2"/>
            </c:manualLayout>
          </c:layout>
          <c:overlay val="0"/>
          <c:spPr>
            <a:solidFill>
              <a:srgbClr val="FFFFFF"/>
            </a:solidFill>
            <a:ln w="324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63130354"/>
        <c:crosses val="autoZero"/>
        <c:crossBetween val="between"/>
      </c:valAx>
      <c:catAx>
        <c:axId val="192061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561059"/>
        <c:crosses val="autoZero"/>
        <c:auto val="1"/>
        <c:lblAlgn val="ctr"/>
        <c:lblOffset val="100"/>
        <c:noMultiLvlLbl val="1"/>
      </c:catAx>
      <c:valAx>
        <c:axId val="48561059"/>
        <c:scaling>
          <c:orientation val="minMax"/>
        </c:scaling>
        <c:delete val="0"/>
        <c:axPos val="r"/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5673708682907099"/>
              <c:y val="8.1294326241134807E-2"/>
            </c:manualLayout>
          </c:layout>
          <c:overlay val="0"/>
          <c:spPr>
            <a:noFill/>
            <a:ln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19206147"/>
        <c:crosses val="max"/>
        <c:crossBetween val="between"/>
      </c:valAx>
      <c:spPr>
        <a:noFill/>
        <a:ln w="12600">
          <a:solidFill>
            <a:srgbClr val="FFFFFF"/>
          </a:solidFill>
          <a:round/>
        </a:ln>
      </c:spPr>
    </c:plotArea>
    <c:legend>
      <c:legendPos val="r"/>
      <c:layout>
        <c:manualLayout>
          <c:xMode val="edge"/>
          <c:yMode val="edge"/>
          <c:x val="0.17729707874254499"/>
          <c:y val="0.89929078014184405"/>
          <c:w val="0.60478633342599397"/>
          <c:h val="6.8002482489582405E-2"/>
        </c:manualLayout>
      </c:layout>
      <c:overlay val="1"/>
      <c:spPr>
        <a:noFill/>
        <a:ln w="3240">
          <a:solidFill>
            <a:srgbClr val="FFFFFF"/>
          </a:solidFill>
          <a:round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  <a:ea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  <a:ea typeface="Arial"/>
              </a:rPr>
              <a:t>EVOLUCIÓ DE LES IMPORTACIONS 
TOTAL SECTOR PORCÍ</a:t>
            </a:r>
          </a:p>
        </c:rich>
      </c:tx>
      <c:layout>
        <c:manualLayout>
          <c:xMode val="edge"/>
          <c:yMode val="edge"/>
          <c:x val="0.41320168010572822"/>
          <c:y val="6.3063278281608875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710758377424997E-2"/>
          <c:y val="0.18587729452621099"/>
          <c:w val="0.83314540145141203"/>
          <c:h val="0.62237473127170495"/>
        </c:manualLayout>
      </c:layout>
      <c:barChart>
        <c:barDir val="col"/>
        <c:grouping val="clustered"/>
        <c:varyColors val="0"/>
        <c:ser>
          <c:idx val="0"/>
          <c:order val="0"/>
          <c:tx>
            <c:v>Espanya</c:v>
          </c:tx>
          <c:spPr>
            <a:solidFill>
              <a:srgbClr val="ED7D31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(Milers) Comp.'!$B$6:$AB$6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(Milers) Comp.'!$B$22:$AB$22</c:f>
              <c:numCache>
                <c:formatCode>_-* #,##0\ _€_-;\-* #,##0\ _€_-;_-* \-??\ _€_-;_-@_-</c:formatCode>
                <c:ptCount val="27"/>
                <c:pt idx="0">
                  <c:v>178903.32149999999</c:v>
                </c:pt>
                <c:pt idx="1">
                  <c:v>189698.125176</c:v>
                </c:pt>
                <c:pt idx="2">
                  <c:v>196122.06961499999</c:v>
                </c:pt>
                <c:pt idx="3">
                  <c:v>240813.8487</c:v>
                </c:pt>
                <c:pt idx="4">
                  <c:v>236932.40401</c:v>
                </c:pt>
                <c:pt idx="5">
                  <c:v>218396.93687999999</c:v>
                </c:pt>
                <c:pt idx="6">
                  <c:v>204576.36397999999</c:v>
                </c:pt>
                <c:pt idx="7">
                  <c:v>179179.26168</c:v>
                </c:pt>
                <c:pt idx="8">
                  <c:v>181058.96708999999</c:v>
                </c:pt>
                <c:pt idx="9">
                  <c:v>253704.51865000001</c:v>
                </c:pt>
                <c:pt idx="10">
                  <c:v>262534.06832000002</c:v>
                </c:pt>
                <c:pt idx="11">
                  <c:v>200453.35054000001</c:v>
                </c:pt>
                <c:pt idx="12">
                  <c:v>148960.66036000001</c:v>
                </c:pt>
                <c:pt idx="13">
                  <c:v>170756.66576999999</c:v>
                </c:pt>
                <c:pt idx="14">
                  <c:v>190849.60506</c:v>
                </c:pt>
                <c:pt idx="15">
                  <c:v>189957.9284</c:v>
                </c:pt>
                <c:pt idx="16">
                  <c:v>238217.67113</c:v>
                </c:pt>
                <c:pt idx="17">
                  <c:v>291287.51757999999</c:v>
                </c:pt>
                <c:pt idx="18">
                  <c:v>276694.43858999998</c:v>
                </c:pt>
                <c:pt idx="19">
                  <c:v>248119.40069000001</c:v>
                </c:pt>
                <c:pt idx="20">
                  <c:v>299653.74950999999</c:v>
                </c:pt>
                <c:pt idx="21">
                  <c:v>283341.45225999999</c:v>
                </c:pt>
                <c:pt idx="22">
                  <c:v>349763.91184000002</c:v>
                </c:pt>
                <c:pt idx="23">
                  <c:v>407125.92175999982</c:v>
                </c:pt>
                <c:pt idx="24">
                  <c:v>432481.08093000005</c:v>
                </c:pt>
                <c:pt idx="25">
                  <c:v>507042.68896999996</c:v>
                </c:pt>
                <c:pt idx="26">
                  <c:v>700023.54511000006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07-47FF-AED5-D2AC79ED5124}"/>
            </c:ext>
          </c:extLst>
        </c:ser>
        <c:ser>
          <c:idx val="1"/>
          <c:order val="1"/>
          <c:tx>
            <c:v>Catalunya</c:v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(Milers) Comp.'!$B$6:$AB$6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(Milers) Comp.'!$B$43:$AB$43</c:f>
              <c:numCache>
                <c:formatCode>_-* #,##0\ _€_-;\-* #,##0\ _€_-;_-* \-??\ _€_-;_-@_-</c:formatCode>
                <c:ptCount val="27"/>
                <c:pt idx="0">
                  <c:v>101776.692538</c:v>
                </c:pt>
                <c:pt idx="1">
                  <c:v>102543.697938</c:v>
                </c:pt>
                <c:pt idx="2">
                  <c:v>118904.998252</c:v>
                </c:pt>
                <c:pt idx="3">
                  <c:v>168392.56488000002</c:v>
                </c:pt>
                <c:pt idx="4">
                  <c:v>159520.55917999998</c:v>
                </c:pt>
                <c:pt idx="5">
                  <c:v>149839.39077999999</c:v>
                </c:pt>
                <c:pt idx="6">
                  <c:v>126275.10132</c:v>
                </c:pt>
                <c:pt idx="7">
                  <c:v>112694.53861999999</c:v>
                </c:pt>
                <c:pt idx="8">
                  <c:v>162704.51517999999</c:v>
                </c:pt>
                <c:pt idx="9">
                  <c:v>249569.82047999999</c:v>
                </c:pt>
                <c:pt idx="10">
                  <c:v>254831.21911999997</c:v>
                </c:pt>
                <c:pt idx="11">
                  <c:v>184831.90345000001</c:v>
                </c:pt>
                <c:pt idx="12">
                  <c:v>152964.12359999999</c:v>
                </c:pt>
                <c:pt idx="13">
                  <c:v>189127.41778000002</c:v>
                </c:pt>
                <c:pt idx="14">
                  <c:v>203885.72368</c:v>
                </c:pt>
                <c:pt idx="15">
                  <c:v>206118.82554000002</c:v>
                </c:pt>
                <c:pt idx="16">
                  <c:v>260289.39548000001</c:v>
                </c:pt>
                <c:pt idx="17">
                  <c:v>295187.98515999998</c:v>
                </c:pt>
                <c:pt idx="18">
                  <c:v>312139.74661999999</c:v>
                </c:pt>
                <c:pt idx="19">
                  <c:v>313184.70799999998</c:v>
                </c:pt>
                <c:pt idx="20">
                  <c:v>378655.63127999997</c:v>
                </c:pt>
                <c:pt idx="21">
                  <c:v>324919.96801999997</c:v>
                </c:pt>
                <c:pt idx="22">
                  <c:v>402615.61347999994</c:v>
                </c:pt>
                <c:pt idx="23">
                  <c:v>421950.50120000006</c:v>
                </c:pt>
                <c:pt idx="24">
                  <c:v>491911.00543999986</c:v>
                </c:pt>
                <c:pt idx="25">
                  <c:v>613826.31338000007</c:v>
                </c:pt>
                <c:pt idx="26">
                  <c:v>737559.41833999986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07-47FF-AED5-D2AC79ED5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2"/>
        <c:axId val="31883009"/>
        <c:axId val="22138008"/>
      </c:barChart>
      <c:lineChart>
        <c:grouping val="standard"/>
        <c:varyColors val="0"/>
        <c:ser>
          <c:idx val="2"/>
          <c:order val="2"/>
          <c:tx>
            <c:v>Catalunya respecte Espanya</c:v>
          </c:tx>
          <c:spPr>
            <a:ln w="19080">
              <a:solidFill>
                <a:srgbClr val="FF0000"/>
              </a:solidFill>
              <a:round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'Comerç Ext. (Milers) Comp.'!$B$6:$X$6</c:f>
              <c:numCache>
                <c:formatCode>General</c:formatCod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'Comerç Ext. (Milers) Comp.'!$B$67:$AB$67</c:f>
              <c:numCache>
                <c:formatCode>0.00</c:formatCode>
                <c:ptCount val="27"/>
                <c:pt idx="0">
                  <c:v>20.340785968582502</c:v>
                </c:pt>
                <c:pt idx="1">
                  <c:v>21.8315624857001</c:v>
                </c:pt>
                <c:pt idx="2">
                  <c:v>23.996755661098</c:v>
                </c:pt>
                <c:pt idx="3">
                  <c:v>29.643237785269399</c:v>
                </c:pt>
                <c:pt idx="4">
                  <c:v>27.759456586286099</c:v>
                </c:pt>
                <c:pt idx="5">
                  <c:v>30.447290964770598</c:v>
                </c:pt>
                <c:pt idx="6">
                  <c:v>26.2198249624008</c:v>
                </c:pt>
                <c:pt idx="7">
                  <c:v>26.199416394425199</c:v>
                </c:pt>
                <c:pt idx="8">
                  <c:v>35.427939930815398</c:v>
                </c:pt>
                <c:pt idx="9">
                  <c:v>37.003954304619199</c:v>
                </c:pt>
                <c:pt idx="10">
                  <c:v>33.739291386759902</c:v>
                </c:pt>
                <c:pt idx="11">
                  <c:v>29.365787362209101</c:v>
                </c:pt>
                <c:pt idx="12">
                  <c:v>30.859140875790398</c:v>
                </c:pt>
                <c:pt idx="13">
                  <c:v>31.723786052935001</c:v>
                </c:pt>
                <c:pt idx="14">
                  <c:v>29.171964203172902</c:v>
                </c:pt>
                <c:pt idx="15">
                  <c:v>31.285040382657701</c:v>
                </c:pt>
                <c:pt idx="16">
                  <c:v>33.9355507912273</c:v>
                </c:pt>
                <c:pt idx="17">
                  <c:v>32.067528631516403</c:v>
                </c:pt>
                <c:pt idx="18">
                  <c:v>34.038621068766197</c:v>
                </c:pt>
                <c:pt idx="19">
                  <c:v>37.958729227978502</c:v>
                </c:pt>
                <c:pt idx="20">
                  <c:v>35.5992064923052</c:v>
                </c:pt>
                <c:pt idx="21">
                  <c:v>35.148065242714601</c:v>
                </c:pt>
                <c:pt idx="22">
                  <c:v>115.11067890393936</c:v>
                </c:pt>
                <c:pt idx="23">
                  <c:v>103.64127623608779</c:v>
                </c:pt>
                <c:pt idx="24">
                  <c:v>113.74162411502549</c:v>
                </c:pt>
                <c:pt idx="25">
                  <c:v>121.06008561664088</c:v>
                </c:pt>
                <c:pt idx="26">
                  <c:v>105.36208724580851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07-47FF-AED5-D2AC79ED5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64056013"/>
        <c:axId val="27944494"/>
      </c:lineChart>
      <c:catAx>
        <c:axId val="3188300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ANYS</a:t>
                </a:r>
              </a:p>
            </c:rich>
          </c:tx>
          <c:layout>
            <c:manualLayout>
              <c:xMode val="edge"/>
              <c:yMode val="edge"/>
              <c:x val="0.93925463324370395"/>
              <c:y val="0.92566561931536295"/>
            </c:manualLayout>
          </c:layout>
          <c:overlay val="0"/>
          <c:spPr>
            <a:noFill/>
            <a:ln w="324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 rot="-2700000"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22138008"/>
        <c:crosses val="autoZero"/>
        <c:auto val="1"/>
        <c:lblAlgn val="ctr"/>
        <c:lblOffset val="100"/>
        <c:noMultiLvlLbl val="1"/>
      </c:catAx>
      <c:valAx>
        <c:axId val="22138008"/>
        <c:scaling>
          <c:orientation val="minMax"/>
        </c:scaling>
        <c:delete val="0"/>
        <c:axPos val="l"/>
        <c:majorGridlines>
          <c:spPr>
            <a:ln w="3240">
              <a:solidFill>
                <a:srgbClr val="FFFFFF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05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05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Milers
€</a:t>
                </a:r>
              </a:p>
            </c:rich>
          </c:tx>
          <c:layout>
            <c:manualLayout>
              <c:xMode val="edge"/>
              <c:yMode val="edge"/>
              <c:x val="2.0267730650244301E-2"/>
              <c:y val="5.6887712915495298E-2"/>
            </c:manualLayout>
          </c:layout>
          <c:overlay val="0"/>
          <c:spPr>
            <a:noFill/>
            <a:ln w="3240">
              <a:noFill/>
            </a:ln>
          </c:spPr>
        </c:title>
        <c:numFmt formatCode="\ * #,##0&quot;    &quot;;\-* #,##0&quot;    &quot;;\ * \-#&quot;    &quot;;\ @\ 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31883009"/>
        <c:crosses val="autoZero"/>
        <c:crossBetween val="between"/>
      </c:valAx>
      <c:catAx>
        <c:axId val="6405601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7944494"/>
        <c:crosses val="autoZero"/>
        <c:auto val="1"/>
        <c:lblAlgn val="ctr"/>
        <c:lblOffset val="100"/>
        <c:noMultiLvlLbl val="1"/>
      </c:catAx>
      <c:valAx>
        <c:axId val="27944494"/>
        <c:scaling>
          <c:orientation val="minMax"/>
        </c:scaling>
        <c:delete val="0"/>
        <c:axPos val="r"/>
        <c:title>
          <c:tx>
            <c:rich>
              <a:bodyPr rot="0"/>
              <a:lstStyle/>
              <a:p>
                <a:pPr>
                  <a:defRPr sz="11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1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5096423511724104"/>
              <c:y val="8.8225566396560304E-2"/>
            </c:manualLayout>
          </c:layout>
          <c:overlay val="0"/>
          <c:spPr>
            <a:noFill/>
            <a:ln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64056013"/>
        <c:crosses val="max"/>
        <c:crossBetween val="between"/>
      </c:valAx>
      <c:spPr>
        <a:noFill/>
        <a:ln w="12600">
          <a:solidFill>
            <a:srgbClr val="FFFFFF"/>
          </a:solidFill>
          <a:round/>
        </a:ln>
      </c:spPr>
    </c:plotArea>
    <c:legend>
      <c:legendPos val="r"/>
      <c:layout>
        <c:manualLayout>
          <c:xMode val="edge"/>
          <c:yMode val="edge"/>
          <c:x val="0.19252898487871201"/>
          <c:y val="0.91127831982801399"/>
          <c:w val="0.59764066385242598"/>
          <c:h val="6.4748201438848907E-2"/>
        </c:manualLayout>
      </c:layout>
      <c:overlay val="1"/>
      <c:spPr>
        <a:noFill/>
        <a:ln w="3240">
          <a:solidFill>
            <a:srgbClr val="FFFFFF"/>
          </a:solidFill>
          <a:round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  <a:ea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  <a:ea typeface="Arial"/>
              </a:rPr>
              <a:t>EVOLUCIÓ DE LES IMPORTACIONS
TOTAL ANIMALS VIUS </a:t>
            </a:r>
          </a:p>
        </c:rich>
      </c:tx>
      <c:layout>
        <c:manualLayout>
          <c:xMode val="edge"/>
          <c:yMode val="edge"/>
          <c:x val="0.4919533584355642"/>
          <c:y val="5.7659809974522809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741288045875604E-2"/>
          <c:y val="0.2"/>
          <c:w val="0.84414975738861897"/>
          <c:h val="0.57682826622843097"/>
        </c:manualLayout>
      </c:layout>
      <c:barChart>
        <c:barDir val="col"/>
        <c:grouping val="clustered"/>
        <c:varyColors val="0"/>
        <c:ser>
          <c:idx val="0"/>
          <c:order val="0"/>
          <c:tx>
            <c:v>Espanya</c:v>
          </c:tx>
          <c:spPr>
            <a:solidFill>
              <a:srgbClr val="ED7D31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(Milers) Comp.'!$B$51:$AB$51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(Milers) Comp.'!$B$21:$AB$21</c:f>
              <c:numCache>
                <c:formatCode>_-* #,##0\ _€_-;\-* #,##0\ _€_-;_-* \-??\ _€_-;_-@_-</c:formatCode>
                <c:ptCount val="27"/>
                <c:pt idx="0">
                  <c:v>35611.585534999998</c:v>
                </c:pt>
                <c:pt idx="1">
                  <c:v>46272.477437000001</c:v>
                </c:pt>
                <c:pt idx="2">
                  <c:v>56858.882765000002</c:v>
                </c:pt>
                <c:pt idx="3">
                  <c:v>86420.321859999996</c:v>
                </c:pt>
                <c:pt idx="4">
                  <c:v>78063.425279999996</c:v>
                </c:pt>
                <c:pt idx="5">
                  <c:v>85140.101299999995</c:v>
                </c:pt>
                <c:pt idx="6">
                  <c:v>65849.502909999996</c:v>
                </c:pt>
                <c:pt idx="7">
                  <c:v>59161.649559999998</c:v>
                </c:pt>
                <c:pt idx="8">
                  <c:v>66253.818169999999</c:v>
                </c:pt>
                <c:pt idx="9">
                  <c:v>92358.539439999993</c:v>
                </c:pt>
                <c:pt idx="10">
                  <c:v>88043.761100000003</c:v>
                </c:pt>
                <c:pt idx="11">
                  <c:v>56875.211239999997</c:v>
                </c:pt>
                <c:pt idx="12">
                  <c:v>38696.895519999998</c:v>
                </c:pt>
                <c:pt idx="13">
                  <c:v>35156.440990000003</c:v>
                </c:pt>
                <c:pt idx="14">
                  <c:v>33266.539709999997</c:v>
                </c:pt>
                <c:pt idx="15">
                  <c:v>38048.728560000003</c:v>
                </c:pt>
                <c:pt idx="16">
                  <c:v>67128.385829999999</c:v>
                </c:pt>
                <c:pt idx="17">
                  <c:v>88589.204589999994</c:v>
                </c:pt>
                <c:pt idx="18">
                  <c:v>73112.13265</c:v>
                </c:pt>
                <c:pt idx="19">
                  <c:v>58613.41502</c:v>
                </c:pt>
                <c:pt idx="20">
                  <c:v>67333.806920000003</c:v>
                </c:pt>
                <c:pt idx="21">
                  <c:v>100347.03561000001</c:v>
                </c:pt>
                <c:pt idx="22">
                  <c:v>153056.36364999996</c:v>
                </c:pt>
                <c:pt idx="23">
                  <c:v>219442.14761999989</c:v>
                </c:pt>
                <c:pt idx="24">
                  <c:v>221117.19706000003</c:v>
                </c:pt>
                <c:pt idx="25">
                  <c:v>270426.49381999997</c:v>
                </c:pt>
                <c:pt idx="26">
                  <c:v>427489.10201000009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1E-4F76-A4E0-A370A1ABA754}"/>
            </c:ext>
          </c:extLst>
        </c:ser>
        <c:ser>
          <c:idx val="1"/>
          <c:order val="1"/>
          <c:tx>
            <c:v>Catalunya</c:v>
          </c:tx>
          <c:spPr>
            <a:solidFill>
              <a:srgbClr val="FFC0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(Milers) Comp.'!$B$51:$AB$51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(Milers) Comp.'!$B$42:$AB$42</c:f>
              <c:numCache>
                <c:formatCode>_-* #,##0\ _€_-;\-* #,##0\ _€_-;_-* \-??\ _€_-;_-@_-</c:formatCode>
                <c:ptCount val="27"/>
                <c:pt idx="0">
                  <c:v>21275.868117000002</c:v>
                </c:pt>
                <c:pt idx="1">
                  <c:v>31476.990364000001</c:v>
                </c:pt>
                <c:pt idx="2">
                  <c:v>34233.132840999999</c:v>
                </c:pt>
                <c:pt idx="3">
                  <c:v>58526.479059999998</c:v>
                </c:pt>
                <c:pt idx="4">
                  <c:v>50186.372130000003</c:v>
                </c:pt>
                <c:pt idx="5">
                  <c:v>56245.715210000002</c:v>
                </c:pt>
                <c:pt idx="6">
                  <c:v>42899.68174</c:v>
                </c:pt>
                <c:pt idx="7">
                  <c:v>36415.010569999999</c:v>
                </c:pt>
                <c:pt idx="8">
                  <c:v>45265.135179999997</c:v>
                </c:pt>
                <c:pt idx="9">
                  <c:v>60893.134689999999</c:v>
                </c:pt>
                <c:pt idx="10">
                  <c:v>48787.707840000003</c:v>
                </c:pt>
                <c:pt idx="11">
                  <c:v>24756.320970000001</c:v>
                </c:pt>
                <c:pt idx="12">
                  <c:v>13612.288189999999</c:v>
                </c:pt>
                <c:pt idx="13">
                  <c:v>12301.465169999999</c:v>
                </c:pt>
                <c:pt idx="14">
                  <c:v>7109.4826999999996</c:v>
                </c:pt>
                <c:pt idx="15">
                  <c:v>11738.594639999999</c:v>
                </c:pt>
                <c:pt idx="16">
                  <c:v>28203.5167</c:v>
                </c:pt>
                <c:pt idx="17">
                  <c:v>33120.787369999998</c:v>
                </c:pt>
                <c:pt idx="18">
                  <c:v>29549.197889999999</c:v>
                </c:pt>
                <c:pt idx="19">
                  <c:v>29549.197889999999</c:v>
                </c:pt>
                <c:pt idx="20">
                  <c:v>23586.881140000001</c:v>
                </c:pt>
                <c:pt idx="21">
                  <c:v>36509.035909999999</c:v>
                </c:pt>
                <c:pt idx="22">
                  <c:v>65963.786950000009</c:v>
                </c:pt>
                <c:pt idx="23">
                  <c:v>84957.384450000012</c:v>
                </c:pt>
                <c:pt idx="24">
                  <c:v>96729.177379999979</c:v>
                </c:pt>
                <c:pt idx="25">
                  <c:v>121313.53339</c:v>
                </c:pt>
                <c:pt idx="26">
                  <c:v>164928.75663000002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1E-4F76-A4E0-A370A1ABA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060467"/>
        <c:axId val="34386698"/>
      </c:barChart>
      <c:lineChart>
        <c:grouping val="standard"/>
        <c:varyColors val="0"/>
        <c:ser>
          <c:idx val="2"/>
          <c:order val="2"/>
          <c:tx>
            <c:v>Catalunya respecte Espanya</c:v>
          </c:tx>
          <c:spPr>
            <a:ln w="19080">
              <a:solidFill>
                <a:srgbClr val="FF0000"/>
              </a:solidFill>
              <a:round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'Comerç Ext. (Milers) Comp.'!$B$51:$X$51</c:f>
              <c:numCache>
                <c:formatCode>General</c:formatCod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'Comerç Ext. (Milers) Comp.'!$B$66:$AB$66</c:f>
              <c:numCache>
                <c:formatCode>0.00</c:formatCode>
                <c:ptCount val="27"/>
                <c:pt idx="0">
                  <c:v>59.7442315397317</c:v>
                </c:pt>
                <c:pt idx="1">
                  <c:v>68.025297341937105</c:v>
                </c:pt>
                <c:pt idx="2">
                  <c:v>60.207185185975099</c:v>
                </c:pt>
                <c:pt idx="3">
                  <c:v>67.723051477188804</c:v>
                </c:pt>
                <c:pt idx="4">
                  <c:v>64.2892262925822</c:v>
                </c:pt>
                <c:pt idx="5">
                  <c:v>66.062542035053895</c:v>
                </c:pt>
                <c:pt idx="6">
                  <c:v>65.148072262038596</c:v>
                </c:pt>
                <c:pt idx="7">
                  <c:v>61.551716087748702</c:v>
                </c:pt>
                <c:pt idx="8">
                  <c:v>68.320794831559198</c:v>
                </c:pt>
                <c:pt idx="9">
                  <c:v>65.931244754643103</c:v>
                </c:pt>
                <c:pt idx="10">
                  <c:v>55.413021014160201</c:v>
                </c:pt>
                <c:pt idx="11">
                  <c:v>43.527435644210897</c:v>
                </c:pt>
                <c:pt idx="12">
                  <c:v>35.176693135408399</c:v>
                </c:pt>
                <c:pt idx="13">
                  <c:v>34.990644171004298</c:v>
                </c:pt>
                <c:pt idx="14">
                  <c:v>21.371272040845501</c:v>
                </c:pt>
                <c:pt idx="15">
                  <c:v>30.851476735915401</c:v>
                </c:pt>
                <c:pt idx="16">
                  <c:v>42.014292986910597</c:v>
                </c:pt>
                <c:pt idx="17">
                  <c:v>37.386933908354202</c:v>
                </c:pt>
                <c:pt idx="18">
                  <c:v>40.416271306784303</c:v>
                </c:pt>
                <c:pt idx="19">
                  <c:v>50.413711400226802</c:v>
                </c:pt>
                <c:pt idx="20">
                  <c:v>35.029775114340097</c:v>
                </c:pt>
                <c:pt idx="21">
                  <c:v>36.3827747257954</c:v>
                </c:pt>
                <c:pt idx="22">
                  <c:v>43.097709482267604</c:v>
                </c:pt>
                <c:pt idx="23">
                  <c:v>38.715162684753551</c:v>
                </c:pt>
                <c:pt idx="24">
                  <c:v>43.745660069014249</c:v>
                </c:pt>
                <c:pt idx="25">
                  <c:v>44.860077012553418</c:v>
                </c:pt>
                <c:pt idx="26">
                  <c:v>38.580809628719358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1E-4F76-A4E0-A370A1ABA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21425666"/>
        <c:axId val="46878226"/>
      </c:lineChart>
      <c:catAx>
        <c:axId val="9706046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ANYS</a:t>
                </a:r>
              </a:p>
            </c:rich>
          </c:tx>
          <c:layout>
            <c:manualLayout>
              <c:xMode val="edge"/>
              <c:yMode val="edge"/>
              <c:x val="0.93857520952801099"/>
              <c:y val="0.91158586688578502"/>
            </c:manualLayout>
          </c:layout>
          <c:overlay val="0"/>
          <c:spPr>
            <a:noFill/>
            <a:ln w="324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 rot="-2700000"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34386698"/>
        <c:crosses val="autoZero"/>
        <c:auto val="1"/>
        <c:lblAlgn val="ctr"/>
        <c:lblOffset val="100"/>
        <c:noMultiLvlLbl val="1"/>
      </c:catAx>
      <c:valAx>
        <c:axId val="34386698"/>
        <c:scaling>
          <c:orientation val="minMax"/>
        </c:scaling>
        <c:delete val="0"/>
        <c:axPos val="l"/>
        <c:majorGridlines>
          <c:spPr>
            <a:ln w="3240">
              <a:solidFill>
                <a:srgbClr val="FFFFFF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05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05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Milers
€</a:t>
                </a:r>
              </a:p>
            </c:rich>
          </c:tx>
          <c:layout>
            <c:manualLayout>
              <c:xMode val="edge"/>
              <c:yMode val="edge"/>
              <c:x val="3.9010807234230303E-2"/>
              <c:y val="6.80361544782251E-2"/>
            </c:manualLayout>
          </c:layout>
          <c:overlay val="0"/>
          <c:spPr>
            <a:noFill/>
            <a:ln w="3240">
              <a:noFill/>
            </a:ln>
          </c:spPr>
        </c:title>
        <c:numFmt formatCode="\ * #,##0&quot;    &quot;;\-* #,##0&quot;    &quot;;\ * \-#&quot;    &quot;;\ @\ 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97060467"/>
        <c:crosses val="autoZero"/>
        <c:crossBetween val="between"/>
      </c:valAx>
      <c:catAx>
        <c:axId val="2142566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878226"/>
        <c:crosses val="autoZero"/>
        <c:auto val="1"/>
        <c:lblAlgn val="ctr"/>
        <c:lblOffset val="100"/>
        <c:noMultiLvlLbl val="1"/>
      </c:catAx>
      <c:valAx>
        <c:axId val="46878226"/>
        <c:scaling>
          <c:orientation val="minMax"/>
        </c:scaling>
        <c:delete val="0"/>
        <c:axPos val="r"/>
        <c:title>
          <c:tx>
            <c:rich>
              <a:bodyPr rot="0"/>
              <a:lstStyle/>
              <a:p>
                <a:pPr>
                  <a:defRPr sz="105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05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6344287604764001"/>
              <c:y val="5.9819227608874301E-2"/>
            </c:manualLayout>
          </c:layout>
          <c:overlay val="0"/>
          <c:spPr>
            <a:noFill/>
            <a:ln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21425666"/>
        <c:crosses val="max"/>
        <c:crossBetween val="between"/>
      </c:valAx>
      <c:spPr>
        <a:noFill/>
        <a:ln w="12600">
          <a:solidFill>
            <a:srgbClr val="FFFFFF"/>
          </a:solidFill>
          <a:round/>
        </a:ln>
      </c:spPr>
    </c:plotArea>
    <c:legend>
      <c:legendPos val="r"/>
      <c:layout>
        <c:manualLayout>
          <c:xMode val="edge"/>
          <c:yMode val="edge"/>
          <c:x val="0.23078407587119501"/>
          <c:y val="0.91503697617091195"/>
          <c:w val="0.59237407295084199"/>
          <c:h val="6.4590352535130305E-2"/>
        </c:manualLayout>
      </c:layout>
      <c:overlay val="1"/>
      <c:spPr>
        <a:noFill/>
        <a:ln w="3240">
          <a:solidFill>
            <a:srgbClr val="FFFFFF"/>
          </a:solidFill>
          <a:round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  <a:ea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  <a:ea typeface="Arial"/>
              </a:rPr>
              <a:t>EVOLUCIÓ DE LES IMPORTACIONS
 TOTAL CARN DE PORCÍ</a:t>
            </a:r>
          </a:p>
        </c:rich>
      </c:tx>
      <c:layout>
        <c:manualLayout>
          <c:xMode val="edge"/>
          <c:yMode val="edge"/>
          <c:x val="0.44537583004731418"/>
          <c:y val="7.6958526477058448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790403727477697E-2"/>
          <c:y val="0.173330969057541"/>
          <c:w val="0.83261047361768603"/>
          <c:h val="0.58817271034666196"/>
        </c:manualLayout>
      </c:layout>
      <c:barChart>
        <c:barDir val="col"/>
        <c:grouping val="clustered"/>
        <c:varyColors val="0"/>
        <c:ser>
          <c:idx val="0"/>
          <c:order val="0"/>
          <c:tx>
            <c:v>Espanya</c:v>
          </c:tx>
          <c:spPr>
            <a:solidFill>
              <a:srgbClr val="ED7D31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(Milers) Comp.'!$B$51:$AB$51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(Milers) Comp.'!$B$20:$AB$20</c:f>
              <c:numCache>
                <c:formatCode>_-* #,##0\ _€_-;\-* #,##0\ _€_-;_-* \-??\ _€_-;_-@_-</c:formatCode>
                <c:ptCount val="27"/>
                <c:pt idx="0">
                  <c:v>143291.735965</c:v>
                </c:pt>
                <c:pt idx="1">
                  <c:v>143425.64773900001</c:v>
                </c:pt>
                <c:pt idx="2">
                  <c:v>139263.18685</c:v>
                </c:pt>
                <c:pt idx="3">
                  <c:v>154393.52684000001</c:v>
                </c:pt>
                <c:pt idx="4">
                  <c:v>158868.97873</c:v>
                </c:pt>
                <c:pt idx="5">
                  <c:v>133256.83558000001</c:v>
                </c:pt>
                <c:pt idx="6">
                  <c:v>138726.86107000001</c:v>
                </c:pt>
                <c:pt idx="7">
                  <c:v>120017.61212000001</c:v>
                </c:pt>
                <c:pt idx="8">
                  <c:v>114805.14892000001</c:v>
                </c:pt>
                <c:pt idx="9">
                  <c:v>161345.97920999999</c:v>
                </c:pt>
                <c:pt idx="10">
                  <c:v>174490.30721999999</c:v>
                </c:pt>
                <c:pt idx="11">
                  <c:v>143578.13930000001</c:v>
                </c:pt>
                <c:pt idx="12">
                  <c:v>110263.76484</c:v>
                </c:pt>
                <c:pt idx="13">
                  <c:v>135600.22477999999</c:v>
                </c:pt>
                <c:pt idx="14">
                  <c:v>157583.06534999999</c:v>
                </c:pt>
                <c:pt idx="15">
                  <c:v>151909.19983999999</c:v>
                </c:pt>
                <c:pt idx="16">
                  <c:v>171089.28529999999</c:v>
                </c:pt>
                <c:pt idx="17">
                  <c:v>202698.31299000001</c:v>
                </c:pt>
                <c:pt idx="18">
                  <c:v>203582.30593999999</c:v>
                </c:pt>
                <c:pt idx="19">
                  <c:v>189505.98566999999</c:v>
                </c:pt>
                <c:pt idx="20">
                  <c:v>232319.94258999999</c:v>
                </c:pt>
                <c:pt idx="21">
                  <c:v>182994.41665</c:v>
                </c:pt>
                <c:pt idx="22">
                  <c:v>196707.54819000006</c:v>
                </c:pt>
                <c:pt idx="23">
                  <c:v>187683.77413999994</c:v>
                </c:pt>
                <c:pt idx="24">
                  <c:v>211363.88387000002</c:v>
                </c:pt>
                <c:pt idx="25">
                  <c:v>236616.19514999999</c:v>
                </c:pt>
                <c:pt idx="26">
                  <c:v>272534.44310000003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57-466B-8D37-8A8B5A450510}"/>
            </c:ext>
          </c:extLst>
        </c:ser>
        <c:ser>
          <c:idx val="1"/>
          <c:order val="1"/>
          <c:tx>
            <c:v>Catalunya</c:v>
          </c:tx>
          <c:spPr>
            <a:solidFill>
              <a:srgbClr val="FFC0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(Milers) Comp.'!$B$51:$AB$51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(Milers) Comp.'!$B$41:$AB$41</c:f>
              <c:numCache>
                <c:formatCode>_-* #,##0\ _€_-;\-* #,##0\ _€_-;_-* \-??\ _€_-;_-@_-</c:formatCode>
                <c:ptCount val="27"/>
                <c:pt idx="0">
                  <c:v>15114.473599999999</c:v>
                </c:pt>
                <c:pt idx="1">
                  <c:v>9937.0743679999996</c:v>
                </c:pt>
                <c:pt idx="2">
                  <c:v>12829.801002</c:v>
                </c:pt>
                <c:pt idx="3">
                  <c:v>12858.542729999999</c:v>
                </c:pt>
                <c:pt idx="4">
                  <c:v>15584.7757</c:v>
                </c:pt>
                <c:pt idx="5">
                  <c:v>10250.235619999999</c:v>
                </c:pt>
                <c:pt idx="6">
                  <c:v>10739.882809999999</c:v>
                </c:pt>
                <c:pt idx="7">
                  <c:v>10528.91029</c:v>
                </c:pt>
                <c:pt idx="8">
                  <c:v>18880.32692</c:v>
                </c:pt>
                <c:pt idx="9">
                  <c:v>32987.569459999999</c:v>
                </c:pt>
                <c:pt idx="10">
                  <c:v>39789.426460000002</c:v>
                </c:pt>
                <c:pt idx="11">
                  <c:v>34311.64544</c:v>
                </c:pt>
                <c:pt idx="12">
                  <c:v>32355.69184</c:v>
                </c:pt>
                <c:pt idx="13">
                  <c:v>41869.014150000003</c:v>
                </c:pt>
                <c:pt idx="14">
                  <c:v>48565.09577</c:v>
                </c:pt>
                <c:pt idx="15">
                  <c:v>47689.819969999997</c:v>
                </c:pt>
                <c:pt idx="16">
                  <c:v>52636.962079999998</c:v>
                </c:pt>
                <c:pt idx="17">
                  <c:v>60287.920729999998</c:v>
                </c:pt>
                <c:pt idx="18">
                  <c:v>64633.773580000001</c:v>
                </c:pt>
                <c:pt idx="19">
                  <c:v>64633.773580000001</c:v>
                </c:pt>
                <c:pt idx="20">
                  <c:v>83087.475909999994</c:v>
                </c:pt>
                <c:pt idx="21">
                  <c:v>63080.002589999996</c:v>
                </c:pt>
                <c:pt idx="22">
                  <c:v>68210.667289999983</c:v>
                </c:pt>
                <c:pt idx="23">
                  <c:v>64074.549410000007</c:v>
                </c:pt>
                <c:pt idx="24">
                  <c:v>76401.050229999979</c:v>
                </c:pt>
                <c:pt idx="25">
                  <c:v>95113.806349999999</c:v>
                </c:pt>
                <c:pt idx="26">
                  <c:v>103095.07756999998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57-466B-8D37-8A8B5A450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5"/>
        <c:axId val="6930208"/>
        <c:axId val="56239665"/>
      </c:barChart>
      <c:lineChart>
        <c:grouping val="standard"/>
        <c:varyColors val="0"/>
        <c:ser>
          <c:idx val="2"/>
          <c:order val="2"/>
          <c:tx>
            <c:v>Catalunya respecte Espanya</c:v>
          </c:tx>
          <c:spPr>
            <a:ln w="19080">
              <a:solidFill>
                <a:srgbClr val="FF0000"/>
              </a:solidFill>
              <a:round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'Comerç Ext. (Milers) Comp.'!$B$51:$AA$51</c:f>
              <c:numCache>
                <c:formatCode>General</c:formatCod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numCache>
            </c:numRef>
          </c:cat>
          <c:val>
            <c:numRef>
              <c:f>'Comerç Ext. (Milers) Comp.'!$B$65:$AB$65</c:f>
              <c:numCache>
                <c:formatCode>0.00</c:formatCode>
                <c:ptCount val="27"/>
                <c:pt idx="0">
                  <c:v>10.5480427731658</c:v>
                </c:pt>
                <c:pt idx="1">
                  <c:v>6.9283803313080199</c:v>
                </c:pt>
                <c:pt idx="2">
                  <c:v>9.2126291895208094</c:v>
                </c:pt>
                <c:pt idx="3">
                  <c:v>8.3284208821302901</c:v>
                </c:pt>
                <c:pt idx="4">
                  <c:v>9.8098293477964305</c:v>
                </c:pt>
                <c:pt idx="5">
                  <c:v>7.6920899219810197</c:v>
                </c:pt>
                <c:pt idx="6">
                  <c:v>7.7417471477140802</c:v>
                </c:pt>
                <c:pt idx="7">
                  <c:v>8.7728043443096002</c:v>
                </c:pt>
                <c:pt idx="8">
                  <c:v>16.4455402023444</c:v>
                </c:pt>
                <c:pt idx="9">
                  <c:v>20.4452380043912</c:v>
                </c:pt>
                <c:pt idx="10">
                  <c:v>22.803230216010199</c:v>
                </c:pt>
                <c:pt idx="11">
                  <c:v>23.897541511042601</c:v>
                </c:pt>
                <c:pt idx="12">
                  <c:v>29.3439026746005</c:v>
                </c:pt>
                <c:pt idx="13">
                  <c:v>30.876802909382299</c:v>
                </c:pt>
                <c:pt idx="14">
                  <c:v>30.818727673645899</c:v>
                </c:pt>
                <c:pt idx="15">
                  <c:v>31.393635158522201</c:v>
                </c:pt>
                <c:pt idx="16">
                  <c:v>30.765785237633501</c:v>
                </c:pt>
                <c:pt idx="17">
                  <c:v>29.742684998554601</c:v>
                </c:pt>
                <c:pt idx="18">
                  <c:v>31.7482274707356</c:v>
                </c:pt>
                <c:pt idx="19">
                  <c:v>34.1064549235671</c:v>
                </c:pt>
                <c:pt idx="20">
                  <c:v>35.764246058132599</c:v>
                </c:pt>
                <c:pt idx="21">
                  <c:v>34.4709984844229</c:v>
                </c:pt>
                <c:pt idx="22">
                  <c:v>34.676181934876858</c:v>
                </c:pt>
                <c:pt idx="23">
                  <c:v>34.139631784154417</c:v>
                </c:pt>
                <c:pt idx="24">
                  <c:v>36.146691114452963</c:v>
                </c:pt>
                <c:pt idx="25">
                  <c:v>40.197504777601445</c:v>
                </c:pt>
                <c:pt idx="26">
                  <c:v>37.828274620016259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57-466B-8D37-8A8B5A450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37019318"/>
        <c:axId val="39678387"/>
      </c:lineChart>
      <c:catAx>
        <c:axId val="693020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ANYS</a:t>
                </a:r>
              </a:p>
            </c:rich>
          </c:tx>
          <c:layout>
            <c:manualLayout>
              <c:xMode val="edge"/>
              <c:yMode val="edge"/>
              <c:x val="0.92668963295248996"/>
              <c:y val="0.91311286461565699"/>
            </c:manualLayout>
          </c:layout>
          <c:overlay val="0"/>
          <c:spPr>
            <a:solidFill>
              <a:srgbClr val="FFFFFF"/>
            </a:solidFill>
            <a:ln w="324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 rot="-2700000"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56239665"/>
        <c:crosses val="autoZero"/>
        <c:auto val="1"/>
        <c:lblAlgn val="ctr"/>
        <c:lblOffset val="100"/>
        <c:noMultiLvlLbl val="1"/>
      </c:catAx>
      <c:valAx>
        <c:axId val="56239665"/>
        <c:scaling>
          <c:orientation val="minMax"/>
        </c:scaling>
        <c:delete val="0"/>
        <c:axPos val="l"/>
        <c:majorGridlines>
          <c:spPr>
            <a:ln w="3240">
              <a:solidFill>
                <a:srgbClr val="FFFFFF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1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1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Milers 
€</a:t>
                </a:r>
              </a:p>
            </c:rich>
          </c:tx>
          <c:layout>
            <c:manualLayout>
              <c:xMode val="edge"/>
              <c:yMode val="edge"/>
              <c:x val="2.7435624179037901E-2"/>
              <c:y val="4.5305434878978597E-2"/>
            </c:manualLayout>
          </c:layout>
          <c:overlay val="0"/>
          <c:spPr>
            <a:solidFill>
              <a:srgbClr val="FFFFFF"/>
            </a:solidFill>
            <a:ln w="3240">
              <a:noFill/>
            </a:ln>
          </c:spPr>
        </c:title>
        <c:numFmt formatCode="\ * #,##0&quot;    &quot;;\-* #,##0&quot;    &quot;;\ * \-#&quot;    &quot;;\ @\ 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6930208"/>
        <c:crosses val="autoZero"/>
        <c:crossBetween val="between"/>
      </c:valAx>
      <c:catAx>
        <c:axId val="3701931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678387"/>
        <c:crosses val="autoZero"/>
        <c:auto val="1"/>
        <c:lblAlgn val="ctr"/>
        <c:lblOffset val="100"/>
        <c:noMultiLvlLbl val="1"/>
      </c:catAx>
      <c:valAx>
        <c:axId val="39678387"/>
        <c:scaling>
          <c:orientation val="minMax"/>
        </c:scaling>
        <c:delete val="0"/>
        <c:axPos val="r"/>
        <c:title>
          <c:tx>
            <c:rich>
              <a:bodyPr rot="0"/>
              <a:lstStyle/>
              <a:p>
                <a:pPr>
                  <a:defRPr sz="14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4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5410047336984805"/>
              <c:y val="7.2524159943257394E-2"/>
            </c:manualLayout>
          </c:layout>
          <c:overlay val="0"/>
          <c:spPr>
            <a:noFill/>
            <a:ln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37019318"/>
        <c:crosses val="max"/>
        <c:crossBetween val="between"/>
      </c:valAx>
      <c:spPr>
        <a:noFill/>
        <a:ln w="12600">
          <a:solidFill>
            <a:srgbClr val="FFFFFF"/>
          </a:solidFill>
          <a:round/>
        </a:ln>
      </c:spPr>
    </c:plotArea>
    <c:legend>
      <c:legendPos val="r"/>
      <c:layout>
        <c:manualLayout>
          <c:xMode val="edge"/>
          <c:yMode val="edge"/>
          <c:x val="0.17727824729237401"/>
          <c:y val="0.899370511570175"/>
          <c:w val="0.60478834142956295"/>
          <c:h val="6.8008512147543901E-2"/>
        </c:manualLayout>
      </c:layout>
      <c:overlay val="1"/>
      <c:spPr>
        <a:noFill/>
        <a:ln w="3240">
          <a:solidFill>
            <a:srgbClr val="FFFFFF"/>
          </a:solidFill>
          <a:round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  <a:ea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  <a:ea typeface="Arial"/>
              </a:rPr>
              <a:t>EVOLUCIÓ DEL COMERÇ EXTERIOR 
TOTAL SECTOR PORCÍ</a:t>
            </a:r>
          </a:p>
        </c:rich>
      </c:tx>
      <c:layout>
        <c:manualLayout>
          <c:xMode val="edge"/>
          <c:yMode val="edge"/>
          <c:x val="0.42295050575919857"/>
          <c:y val="6.060870273948455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729414992531205E-2"/>
          <c:y val="0.185809972711486"/>
          <c:w val="0.83315550406975003"/>
          <c:h val="0.62234350450673903"/>
        </c:manualLayout>
      </c:layout>
      <c:barChart>
        <c:barDir val="col"/>
        <c:grouping val="clustered"/>
        <c:varyColors val="0"/>
        <c:ser>
          <c:idx val="0"/>
          <c:order val="0"/>
          <c:tx>
            <c:v>Espanya</c:v>
          </c:tx>
          <c:spPr>
            <a:solidFill>
              <a:srgbClr val="FFC000"/>
            </a:solidFill>
            <a:ln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(Milers) Comp.'!$B$125:$AB$125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(Milers) Comp.'!$B$141:$AB$141</c:f>
              <c:numCache>
                <c:formatCode>_-* #,##0\ _€_-;\-* #,##0\ _€_-;_-* \-??\ _€_-;_-@_-</c:formatCode>
                <c:ptCount val="27"/>
                <c:pt idx="0">
                  <c:v>475008.55835399998</c:v>
                </c:pt>
                <c:pt idx="1">
                  <c:v>413871.58993299998</c:v>
                </c:pt>
                <c:pt idx="2">
                  <c:v>531558.65659400006</c:v>
                </c:pt>
                <c:pt idx="3">
                  <c:v>751504.73942999996</c:v>
                </c:pt>
                <c:pt idx="4">
                  <c:v>941180.37841</c:v>
                </c:pt>
                <c:pt idx="5">
                  <c:v>822578.93828999996</c:v>
                </c:pt>
                <c:pt idx="6">
                  <c:v>856592.95400000003</c:v>
                </c:pt>
                <c:pt idx="7">
                  <c:v>1104808.834</c:v>
                </c:pt>
                <c:pt idx="8">
                  <c:v>1279351.57439</c:v>
                </c:pt>
                <c:pt idx="9">
                  <c:v>1403891.0988100001</c:v>
                </c:pt>
                <c:pt idx="10">
                  <c:v>1422304.40463</c:v>
                </c:pt>
                <c:pt idx="11">
                  <c:v>1804232.03317</c:v>
                </c:pt>
                <c:pt idx="12">
                  <c:v>1840507.2612000001</c:v>
                </c:pt>
                <c:pt idx="13">
                  <c:v>1909567.49282</c:v>
                </c:pt>
                <c:pt idx="14">
                  <c:v>2267831.66408</c:v>
                </c:pt>
                <c:pt idx="15">
                  <c:v>2529648.2697100001</c:v>
                </c:pt>
                <c:pt idx="16">
                  <c:v>2563377.7934500002</c:v>
                </c:pt>
                <c:pt idx="17">
                  <c:v>2703411.5492699998</c:v>
                </c:pt>
                <c:pt idx="18">
                  <c:v>2862627.1287199999</c:v>
                </c:pt>
                <c:pt idx="19">
                  <c:v>3336505.7146299998</c:v>
                </c:pt>
                <c:pt idx="20">
                  <c:v>3700905.31183</c:v>
                </c:pt>
                <c:pt idx="21">
                  <c:v>3560064.1431100001</c:v>
                </c:pt>
                <c:pt idx="22">
                  <c:v>4760507.5427899994</c:v>
                </c:pt>
                <c:pt idx="23">
                  <c:v>5813282.9015199998</c:v>
                </c:pt>
                <c:pt idx="24">
                  <c:v>5624948.6867699996</c:v>
                </c:pt>
                <c:pt idx="25">
                  <c:v>6000459.0386299985</c:v>
                </c:pt>
                <c:pt idx="26">
                  <c:v>6504564.6930499999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A7-4CA8-A383-B3B913AA9D21}"/>
            </c:ext>
          </c:extLst>
        </c:ser>
        <c:ser>
          <c:idx val="1"/>
          <c:order val="1"/>
          <c:tx>
            <c:v>Catalunya</c:v>
          </c:tx>
          <c:spPr>
            <a:solidFill>
              <a:srgbClr val="ED7D31"/>
            </a:solidFill>
            <a:ln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(Milers) Comp.'!$B$125:$AB$125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(Milers) Comp.'!$B$162:$AB$162</c:f>
              <c:numCache>
                <c:formatCode>_-* #,##0\ _€_-;\-* #,##0\ _€_-;_-* \-??\ _€_-;_-@_-</c:formatCode>
                <c:ptCount val="27"/>
                <c:pt idx="0">
                  <c:v>949071.13690600009</c:v>
                </c:pt>
                <c:pt idx="1">
                  <c:v>833124.69639799988</c:v>
                </c:pt>
                <c:pt idx="2">
                  <c:v>1069395.7481760001</c:v>
                </c:pt>
                <c:pt idx="3">
                  <c:v>1447687.1831199997</c:v>
                </c:pt>
                <c:pt idx="4">
                  <c:v>1849635.3431200001</c:v>
                </c:pt>
                <c:pt idx="5">
                  <c:v>1714790.8767999997</c:v>
                </c:pt>
                <c:pt idx="6">
                  <c:v>1874208.08344</c:v>
                </c:pt>
                <c:pt idx="7">
                  <c:v>2527326.7296799999</c:v>
                </c:pt>
                <c:pt idx="8">
                  <c:v>2993901.802999998</c:v>
                </c:pt>
                <c:pt idx="9">
                  <c:v>3406127.4696600004</c:v>
                </c:pt>
                <c:pt idx="10">
                  <c:v>3476370.4037800003</c:v>
                </c:pt>
                <c:pt idx="11">
                  <c:v>4521494.2549600005</c:v>
                </c:pt>
                <c:pt idx="12">
                  <c:v>4637839.5597599996</c:v>
                </c:pt>
                <c:pt idx="13">
                  <c:v>4897568.4299400002</c:v>
                </c:pt>
                <c:pt idx="14">
                  <c:v>5828843.0239800001</c:v>
                </c:pt>
                <c:pt idx="15">
                  <c:v>6749548.2121799998</c:v>
                </c:pt>
                <c:pt idx="16">
                  <c:v>6829087.5439199992</c:v>
                </c:pt>
                <c:pt idx="17">
                  <c:v>6880331.22676</c:v>
                </c:pt>
                <c:pt idx="18">
                  <c:v>7016052.0747800004</c:v>
                </c:pt>
                <c:pt idx="19">
                  <c:v>7967527.3566599982</c:v>
                </c:pt>
                <c:pt idx="20">
                  <c:v>8724933.7216999996</c:v>
                </c:pt>
                <c:pt idx="21">
                  <c:v>8002145.1183599988</c:v>
                </c:pt>
                <c:pt idx="22">
                  <c:v>10567775.091980003</c:v>
                </c:pt>
                <c:pt idx="23">
                  <c:v>12130988.046259999</c:v>
                </c:pt>
                <c:pt idx="24">
                  <c:v>11559576.805680003</c:v>
                </c:pt>
                <c:pt idx="25">
                  <c:v>12906703.330640001</c:v>
                </c:pt>
                <c:pt idx="26">
                  <c:v>12939600.946879998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A7-4CA8-A383-B3B913AA9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2"/>
        <c:axId val="39719874"/>
        <c:axId val="91087375"/>
      </c:barChart>
      <c:lineChart>
        <c:grouping val="standard"/>
        <c:varyColors val="0"/>
        <c:ser>
          <c:idx val="2"/>
          <c:order val="2"/>
          <c:tx>
            <c:v>Catalunya Respecte Espanya</c:v>
          </c:tx>
          <c:spPr>
            <a:ln w="19080">
              <a:solidFill>
                <a:srgbClr val="FF0000"/>
              </a:solidFill>
              <a:round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'Comerç Ext. (Milers) Comp.'!$B$6:$Z$6</c:f>
              <c:numCache>
                <c:formatCode>General</c:formatCod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numCache>
            </c:numRef>
          </c:cat>
          <c:val>
            <c:numRef>
              <c:f>'Comerç Ext. (Milers) Comp.'!$B$187:$AB$187</c:f>
              <c:numCache>
                <c:formatCode>_-* #,##0\ _€_-;\-* #,##0\ _€_-;_-* \-??\ _€_-;_-@_-</c:formatCode>
                <c:ptCount val="27"/>
                <c:pt idx="0">
                  <c:v>54.154882165994898</c:v>
                </c:pt>
                <c:pt idx="1">
                  <c:v>53.554450174722398</c:v>
                </c:pt>
                <c:pt idx="2">
                  <c:v>53.4168434825947</c:v>
                </c:pt>
                <c:pt idx="3">
                  <c:v>51.6598283990146</c:v>
                </c:pt>
                <c:pt idx="4">
                  <c:v>51.209185115421299</c:v>
                </c:pt>
                <c:pt idx="5">
                  <c:v>53.851141637646897</c:v>
                </c:pt>
                <c:pt idx="6">
                  <c:v>56.286839534288298</c:v>
                </c:pt>
                <c:pt idx="7">
                  <c:v>59.4180499311612</c:v>
                </c:pt>
                <c:pt idx="8">
                  <c:v>60.535908467480397</c:v>
                </c:pt>
                <c:pt idx="9">
                  <c:v>62.014602205824502</c:v>
                </c:pt>
                <c:pt idx="10">
                  <c:v>62.492755922472398</c:v>
                </c:pt>
                <c:pt idx="11">
                  <c:v>63.770801315863203</c:v>
                </c:pt>
                <c:pt idx="12">
                  <c:v>63.701813838842398</c:v>
                </c:pt>
                <c:pt idx="13">
                  <c:v>64.681364844349403</c:v>
                </c:pt>
                <c:pt idx="14">
                  <c:v>64.808399485692803</c:v>
                </c:pt>
                <c:pt idx="15">
                  <c:v>67.333322404354107</c:v>
                </c:pt>
                <c:pt idx="16">
                  <c:v>67.337691214327407</c:v>
                </c:pt>
                <c:pt idx="17">
                  <c:v>64.409162872008395</c:v>
                </c:pt>
                <c:pt idx="18">
                  <c:v>61.7760576275519</c:v>
                </c:pt>
                <c:pt idx="19">
                  <c:v>60.170792398976403</c:v>
                </c:pt>
                <c:pt idx="20">
                  <c:v>59.389260302722398</c:v>
                </c:pt>
                <c:pt idx="21">
                  <c:v>56.575610631006697</c:v>
                </c:pt>
                <c:pt idx="22">
                  <c:v>221.98841188657224</c:v>
                </c:pt>
                <c:pt idx="23">
                  <c:v>208.67706340402097</c:v>
                </c:pt>
                <c:pt idx="24">
                  <c:v>205.50546234969889</c:v>
                </c:pt>
                <c:pt idx="25">
                  <c:v>215.09526600462902</c:v>
                </c:pt>
                <c:pt idx="26">
                  <c:v>198.93108236290905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A7-4CA8-A383-B3B913AA9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58733271"/>
        <c:axId val="21624257"/>
      </c:lineChart>
      <c:catAx>
        <c:axId val="3971987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ANYS</a:t>
                </a:r>
              </a:p>
            </c:rich>
          </c:tx>
          <c:layout>
            <c:manualLayout>
              <c:xMode val="edge"/>
              <c:yMode val="edge"/>
              <c:x val="0.93930433192086105"/>
              <c:y val="0.92565947242206204"/>
            </c:manualLayout>
          </c:layout>
          <c:overlay val="0"/>
          <c:spPr>
            <a:noFill/>
            <a:ln w="324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 rot="-2700000"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91087375"/>
        <c:crosses val="autoZero"/>
        <c:auto val="1"/>
        <c:lblAlgn val="ctr"/>
        <c:lblOffset val="100"/>
        <c:noMultiLvlLbl val="1"/>
      </c:catAx>
      <c:valAx>
        <c:axId val="91087375"/>
        <c:scaling>
          <c:orientation val="minMax"/>
        </c:scaling>
        <c:delete val="0"/>
        <c:axPos val="l"/>
        <c:majorGridlines>
          <c:spPr>
            <a:ln w="3240">
              <a:solidFill>
                <a:srgbClr val="FFFFFF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05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05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Milers
€</a:t>
                </a:r>
              </a:p>
            </c:rich>
          </c:tx>
          <c:layout>
            <c:manualLayout>
              <c:xMode val="edge"/>
              <c:yMode val="edge"/>
              <c:x val="2.0242051031917799E-2"/>
              <c:y val="5.6892417100802103E-2"/>
            </c:manualLayout>
          </c:layout>
          <c:overlay val="0"/>
          <c:spPr>
            <a:noFill/>
            <a:ln w="3240">
              <a:noFill/>
            </a:ln>
          </c:spPr>
        </c:title>
        <c:numFmt formatCode="\ * #,##0&quot;    &quot;;\-* #,##0&quot;    &quot;;\ * \-#&quot;    &quot;;\ @\ 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39719874"/>
        <c:crosses val="autoZero"/>
        <c:crossBetween val="between"/>
      </c:valAx>
      <c:catAx>
        <c:axId val="587332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624257"/>
        <c:crosses val="autoZero"/>
        <c:auto val="1"/>
        <c:lblAlgn val="ctr"/>
        <c:lblOffset val="100"/>
        <c:noMultiLvlLbl val="1"/>
      </c:catAx>
      <c:valAx>
        <c:axId val="21624257"/>
        <c:scaling>
          <c:orientation val="minMax"/>
        </c:scaling>
        <c:delete val="0"/>
        <c:axPos val="r"/>
        <c:title>
          <c:tx>
            <c:rich>
              <a:bodyPr rot="0"/>
              <a:lstStyle/>
              <a:p>
                <a:pPr>
                  <a:defRPr sz="11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1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5683321647410302"/>
              <c:y val="8.7488629785826499E-2"/>
            </c:manualLayout>
          </c:layout>
          <c:overlay val="0"/>
          <c:spPr>
            <a:noFill/>
            <a:ln>
              <a:noFill/>
            </a:ln>
          </c:spPr>
        </c:title>
        <c:numFmt formatCode="\ * #,##0&quot;    &quot;;\-* #,##0&quot;    &quot;;\ * \-#&quot;    &quot;;\ @\ 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58733271"/>
        <c:crosses val="max"/>
        <c:crossBetween val="between"/>
      </c:valAx>
      <c:spPr>
        <a:noFill/>
        <a:ln w="12600">
          <a:solidFill>
            <a:srgbClr val="FFFFFF"/>
          </a:solidFill>
          <a:round/>
        </a:ln>
      </c:spPr>
    </c:plotArea>
    <c:legend>
      <c:legendPos val="r"/>
      <c:layout>
        <c:manualLayout>
          <c:xMode val="edge"/>
          <c:yMode val="edge"/>
          <c:x val="0.19251287991952001"/>
          <c:y val="0.91127098321342903"/>
          <c:w val="0.59764648497042905"/>
          <c:h val="6.4753556070129004E-2"/>
        </c:manualLayout>
      </c:layout>
      <c:overlay val="1"/>
      <c:spPr>
        <a:noFill/>
        <a:ln w="3240">
          <a:solidFill>
            <a:srgbClr val="FFFFFF"/>
          </a:solidFill>
          <a:round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  <a:ea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  <a:ea typeface="Arial"/>
              </a:rPr>
              <a:t>EVOLUCIÓ DEL COMERÇ EXTERIOR  
TOTAL ANIMALS VIUS </a:t>
            </a:r>
          </a:p>
        </c:rich>
      </c:tx>
      <c:layout>
        <c:manualLayout>
          <c:xMode val="edge"/>
          <c:yMode val="edge"/>
          <c:x val="0.45300858822573198"/>
          <c:y val="6.9326518836039894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773319606621305E-2"/>
          <c:y val="0.19998351331299999"/>
          <c:w val="0.84416569586302204"/>
          <c:h val="0.57678674470365199"/>
        </c:manualLayout>
      </c:layout>
      <c:barChart>
        <c:barDir val="col"/>
        <c:grouping val="clustered"/>
        <c:varyColors val="0"/>
        <c:ser>
          <c:idx val="0"/>
          <c:order val="0"/>
          <c:tx>
            <c:v>Espanya</c:v>
          </c:tx>
          <c:spPr>
            <a:solidFill>
              <a:srgbClr val="FFC000"/>
            </a:solidFill>
            <a:ln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(Milers) Comp.'!$B$125:$AB$125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(Milers) Comp.'!$B$140:$AB$140</c:f>
              <c:numCache>
                <c:formatCode>_-* #,##0\ _€_-;\-* #,##0\ _€_-;_-* \-??\ _€_-;_-@_-</c:formatCode>
                <c:ptCount val="27"/>
                <c:pt idx="0">
                  <c:v>96474.405148000005</c:v>
                </c:pt>
                <c:pt idx="1">
                  <c:v>63357.901313000002</c:v>
                </c:pt>
                <c:pt idx="2">
                  <c:v>94175.734597000002</c:v>
                </c:pt>
                <c:pt idx="3">
                  <c:v>163501.44328000001</c:v>
                </c:pt>
                <c:pt idx="4">
                  <c:v>148199.2923</c:v>
                </c:pt>
                <c:pt idx="5">
                  <c:v>131472.72740999999</c:v>
                </c:pt>
                <c:pt idx="6">
                  <c:v>126562.91181999999</c:v>
                </c:pt>
                <c:pt idx="7">
                  <c:v>152413.94</c:v>
                </c:pt>
                <c:pt idx="8">
                  <c:v>164758.54405</c:v>
                </c:pt>
                <c:pt idx="9">
                  <c:v>178422.17731999999</c:v>
                </c:pt>
                <c:pt idx="10">
                  <c:v>167500.92236</c:v>
                </c:pt>
                <c:pt idx="11">
                  <c:v>171496.37233000001</c:v>
                </c:pt>
                <c:pt idx="12">
                  <c:v>173895.28004000001</c:v>
                </c:pt>
                <c:pt idx="13">
                  <c:v>183248.46199000001</c:v>
                </c:pt>
                <c:pt idx="14">
                  <c:v>217750.09688</c:v>
                </c:pt>
                <c:pt idx="15">
                  <c:v>192985.97138999999</c:v>
                </c:pt>
                <c:pt idx="16">
                  <c:v>209716.65249000001</c:v>
                </c:pt>
                <c:pt idx="17">
                  <c:v>211275.05486999999</c:v>
                </c:pt>
                <c:pt idx="18">
                  <c:v>178195.52867</c:v>
                </c:pt>
                <c:pt idx="19">
                  <c:v>169377.00532</c:v>
                </c:pt>
                <c:pt idx="20">
                  <c:v>188148.55051</c:v>
                </c:pt>
                <c:pt idx="21">
                  <c:v>149698.73373000001</c:v>
                </c:pt>
                <c:pt idx="22">
                  <c:v>185215.21908000004</c:v>
                </c:pt>
                <c:pt idx="23">
                  <c:v>156954.73113999999</c:v>
                </c:pt>
                <c:pt idx="24">
                  <c:v>123240.07632000001</c:v>
                </c:pt>
                <c:pt idx="25">
                  <c:v>158538.85789000001</c:v>
                </c:pt>
                <c:pt idx="26">
                  <c:v>209238.72182999994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12-40E1-A121-AC12741F15CF}"/>
            </c:ext>
          </c:extLst>
        </c:ser>
        <c:ser>
          <c:idx val="1"/>
          <c:order val="1"/>
          <c:tx>
            <c:v>Catalunya</c:v>
          </c:tx>
          <c:spPr>
            <a:solidFill>
              <a:srgbClr val="ED7D31"/>
            </a:solidFill>
            <a:ln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(Milers) Comp.'!$B$125:$AB$125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(Milers) Comp.'!$B$161:$AB$161</c:f>
              <c:numCache>
                <c:formatCode>_-* #,##0\ _€_-;\-* #,##0\ _€_-;_-* \-??\ _€_-;_-@_-</c:formatCode>
                <c:ptCount val="27"/>
                <c:pt idx="0">
                  <c:v>22973.742171000002</c:v>
                </c:pt>
                <c:pt idx="1">
                  <c:v>14069.54867</c:v>
                </c:pt>
                <c:pt idx="2">
                  <c:v>19866.213307000002</c:v>
                </c:pt>
                <c:pt idx="3">
                  <c:v>39882.425439999999</c:v>
                </c:pt>
                <c:pt idx="4">
                  <c:v>20546.243559999999</c:v>
                </c:pt>
                <c:pt idx="5">
                  <c:v>19595.859530000002</c:v>
                </c:pt>
                <c:pt idx="6">
                  <c:v>21177.814460000001</c:v>
                </c:pt>
                <c:pt idx="7">
                  <c:v>33319.4329</c:v>
                </c:pt>
                <c:pt idx="8">
                  <c:v>35063.653460000001</c:v>
                </c:pt>
                <c:pt idx="9">
                  <c:v>24998.11076</c:v>
                </c:pt>
                <c:pt idx="10">
                  <c:v>26677.97609</c:v>
                </c:pt>
                <c:pt idx="11">
                  <c:v>22307.49495</c:v>
                </c:pt>
                <c:pt idx="12">
                  <c:v>12520.982</c:v>
                </c:pt>
                <c:pt idx="13">
                  <c:v>7257.183</c:v>
                </c:pt>
                <c:pt idx="14">
                  <c:v>10170.060390000001</c:v>
                </c:pt>
                <c:pt idx="15">
                  <c:v>22496.1391</c:v>
                </c:pt>
                <c:pt idx="16">
                  <c:v>30723.41635</c:v>
                </c:pt>
                <c:pt idx="17">
                  <c:v>32171.696950000001</c:v>
                </c:pt>
                <c:pt idx="18">
                  <c:v>19051.378369999999</c:v>
                </c:pt>
                <c:pt idx="19">
                  <c:v>21525.37818</c:v>
                </c:pt>
                <c:pt idx="20">
                  <c:v>25949.348020000001</c:v>
                </c:pt>
                <c:pt idx="21">
                  <c:v>21486.350050000001</c:v>
                </c:pt>
                <c:pt idx="22">
                  <c:v>21598.828549999991</c:v>
                </c:pt>
                <c:pt idx="23">
                  <c:v>12348.234660000002</c:v>
                </c:pt>
                <c:pt idx="24">
                  <c:v>8580.4314999999988</c:v>
                </c:pt>
                <c:pt idx="25">
                  <c:v>4482.1549499999992</c:v>
                </c:pt>
                <c:pt idx="26">
                  <c:v>5135.3564699999988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12-40E1-A121-AC12741F1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242645"/>
        <c:axId val="87276618"/>
      </c:barChart>
      <c:lineChart>
        <c:grouping val="standard"/>
        <c:varyColors val="0"/>
        <c:ser>
          <c:idx val="2"/>
          <c:order val="2"/>
          <c:tx>
            <c:v>Catalunya respecte Espanya</c:v>
          </c:tx>
          <c:spPr>
            <a:ln w="19080">
              <a:solidFill>
                <a:srgbClr val="FF0000"/>
              </a:solidFill>
              <a:round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'Comerç Ext. (Milers) Comp.'!$B$51:$Z$51</c:f>
              <c:numCache>
                <c:formatCode>General</c:formatCod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numCache>
            </c:numRef>
          </c:cat>
          <c:val>
            <c:numRef>
              <c:f>'Comerç Ext. (Milers) Comp.'!$B$186:$AB$186</c:f>
              <c:numCache>
                <c:formatCode>_-* #,##0\ _€_-;\-* #,##0\ _€_-;_-* \-??\ _€_-;_-@_-</c:formatCode>
                <c:ptCount val="27"/>
                <c:pt idx="0">
                  <c:v>23.813302746729899</c:v>
                </c:pt>
                <c:pt idx="1">
                  <c:v>22.206462617020399</c:v>
                </c:pt>
                <c:pt idx="2">
                  <c:v>21.094832328106801</c:v>
                </c:pt>
                <c:pt idx="3">
                  <c:v>24.392705434226901</c:v>
                </c:pt>
                <c:pt idx="4">
                  <c:v>13.863928255749199</c:v>
                </c:pt>
                <c:pt idx="5">
                  <c:v>14.9048855348455</c:v>
                </c:pt>
                <c:pt idx="6">
                  <c:v>16.733033521004501</c:v>
                </c:pt>
                <c:pt idx="7">
                  <c:v>21.861145312561298</c:v>
                </c:pt>
                <c:pt idx="8">
                  <c:v>21.281842263281401</c:v>
                </c:pt>
                <c:pt idx="9">
                  <c:v>14.0106522269179</c:v>
                </c:pt>
                <c:pt idx="10">
                  <c:v>15.927062200089001</c:v>
                </c:pt>
                <c:pt idx="11">
                  <c:v>13.0075608287941</c:v>
                </c:pt>
                <c:pt idx="12">
                  <c:v>7.2003000869948197</c:v>
                </c:pt>
                <c:pt idx="13">
                  <c:v>3.9602968129664502</c:v>
                </c:pt>
                <c:pt idx="14">
                  <c:v>4.6705193410796202</c:v>
                </c:pt>
                <c:pt idx="15">
                  <c:v>11.656877926395101</c:v>
                </c:pt>
                <c:pt idx="16">
                  <c:v>14.649965076790901</c:v>
                </c:pt>
                <c:pt idx="17">
                  <c:v>15.227399642516099</c:v>
                </c:pt>
                <c:pt idx="18">
                  <c:v>10.6912774479775</c:v>
                </c:pt>
                <c:pt idx="19">
                  <c:v>12.708559901229</c:v>
                </c:pt>
                <c:pt idx="20">
                  <c:v>13.7919468152484</c:v>
                </c:pt>
                <c:pt idx="21">
                  <c:v>14.3530606536414</c:v>
                </c:pt>
                <c:pt idx="22">
                  <c:v>11.661476123444697</c:v>
                </c:pt>
                <c:pt idx="23">
                  <c:v>7.8673860738773547</c:v>
                </c:pt>
                <c:pt idx="24">
                  <c:v>6.9623711346302732</c:v>
                </c:pt>
                <c:pt idx="25">
                  <c:v>2.8271649043352389</c:v>
                </c:pt>
                <c:pt idx="26">
                  <c:v>2.4543050278104448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12-40E1-A121-AC12741F1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7165096"/>
        <c:axId val="43288149"/>
      </c:lineChart>
      <c:catAx>
        <c:axId val="9224264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ANYS</a:t>
                </a:r>
              </a:p>
            </c:rich>
          </c:tx>
          <c:layout>
            <c:manualLayout>
              <c:xMode val="edge"/>
              <c:yMode val="edge"/>
              <c:x val="0.93858199452737701"/>
              <c:y val="0.91163135767867398"/>
            </c:manualLayout>
          </c:layout>
          <c:overlay val="0"/>
          <c:spPr>
            <a:noFill/>
            <a:ln w="324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 rot="-2700000"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87276618"/>
        <c:crosses val="autoZero"/>
        <c:auto val="1"/>
        <c:lblAlgn val="ctr"/>
        <c:lblOffset val="100"/>
        <c:noMultiLvlLbl val="1"/>
      </c:catAx>
      <c:valAx>
        <c:axId val="87276618"/>
        <c:scaling>
          <c:orientation val="minMax"/>
        </c:scaling>
        <c:delete val="0"/>
        <c:axPos val="l"/>
        <c:majorGridlines>
          <c:spPr>
            <a:ln w="3240">
              <a:solidFill>
                <a:srgbClr val="FFFFFF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05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05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Milers
€</a:t>
                </a:r>
              </a:p>
            </c:rich>
          </c:tx>
          <c:layout>
            <c:manualLayout>
              <c:xMode val="edge"/>
              <c:yMode val="edge"/>
              <c:x val="3.9012760423721898E-2"/>
              <c:y val="6.80075838760201E-2"/>
            </c:manualLayout>
          </c:layout>
          <c:overlay val="0"/>
          <c:spPr>
            <a:noFill/>
            <a:ln w="3240">
              <a:noFill/>
            </a:ln>
          </c:spPr>
        </c:title>
        <c:numFmt formatCode="\ * #,##0&quot;    &quot;;\-* #,##0&quot;    &quot;;\ * \-#&quot;    &quot;;\ @\ 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92242645"/>
        <c:crosses val="autoZero"/>
        <c:crossBetween val="between"/>
      </c:valAx>
      <c:catAx>
        <c:axId val="7165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88149"/>
        <c:crosses val="autoZero"/>
        <c:auto val="1"/>
        <c:lblAlgn val="ctr"/>
        <c:lblOffset val="100"/>
        <c:noMultiLvlLbl val="1"/>
      </c:catAx>
      <c:valAx>
        <c:axId val="43288149"/>
        <c:scaling>
          <c:orientation val="minMax"/>
        </c:scaling>
        <c:delete val="0"/>
        <c:axPos val="r"/>
        <c:title>
          <c:tx>
            <c:rich>
              <a:bodyPr rot="0"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0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6331716832380598"/>
              <c:y val="5.9516940070892803E-2"/>
            </c:manualLayout>
          </c:layout>
          <c:overlay val="0"/>
          <c:spPr>
            <a:noFill/>
            <a:ln>
              <a:noFill/>
            </a:ln>
          </c:spPr>
        </c:title>
        <c:numFmt formatCode="\ * #,##0&quot;    &quot;;\-* #,##0&quot;    &quot;;\ * \-#&quot;    &quot;;\ @\ 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7165096"/>
        <c:crosses val="max"/>
        <c:crossBetween val="between"/>
      </c:valAx>
      <c:spPr>
        <a:noFill/>
        <a:ln w="12600">
          <a:solidFill>
            <a:srgbClr val="FFFFFF"/>
          </a:solidFill>
          <a:round/>
        </a:ln>
      </c:spPr>
    </c:plotArea>
    <c:legend>
      <c:legendPos val="r"/>
      <c:layout>
        <c:manualLayout>
          <c:xMode val="edge"/>
          <c:yMode val="edge"/>
          <c:x val="0.26417599089702298"/>
          <c:y val="0.89465007006842001"/>
          <c:w val="0.59235979409374195"/>
          <c:h val="6.4715581203627401E-2"/>
        </c:manualLayout>
      </c:layout>
      <c:overlay val="1"/>
      <c:spPr>
        <a:noFill/>
        <a:ln w="3240">
          <a:solidFill>
            <a:srgbClr val="FFFFFF"/>
          </a:solidFill>
          <a:round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</a:rPr>
              <a:t>EVOLUCIÓ DEL CENS TOTAL DE PORCÍ A CATALUNYA 
(per tipologia)</a:t>
            </a:r>
          </a:p>
        </c:rich>
      </c:tx>
      <c:layout>
        <c:manualLayout>
          <c:xMode val="edge"/>
          <c:yMode val="edge"/>
          <c:x val="0.215559992271527"/>
          <c:y val="5.4713804713804701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629355280296857"/>
          <c:y val="0.21897546897546899"/>
          <c:w val="0.62577432880734551"/>
          <c:h val="0.52717652717652697"/>
        </c:manualLayout>
      </c:layout>
      <c:barChart>
        <c:barDir val="col"/>
        <c:grouping val="stacked"/>
        <c:varyColors val="0"/>
        <c:ser>
          <c:idx val="0"/>
          <c:order val="0"/>
          <c:tx>
            <c:v>GARRINS</c:v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75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'cens ramader'!$B$48:$O$48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'cens ramader'!$B$49:$O$49</c:f>
              <c:numCache>
                <c:formatCode>#,##0</c:formatCode>
                <c:ptCount val="14"/>
                <c:pt idx="0">
                  <c:v>1264325</c:v>
                </c:pt>
                <c:pt idx="1">
                  <c:v>1236855</c:v>
                </c:pt>
                <c:pt idx="2">
                  <c:v>1537722</c:v>
                </c:pt>
                <c:pt idx="3">
                  <c:v>1369672</c:v>
                </c:pt>
                <c:pt idx="4">
                  <c:v>1448049</c:v>
                </c:pt>
                <c:pt idx="5">
                  <c:v>1392176</c:v>
                </c:pt>
                <c:pt idx="6">
                  <c:v>1479988</c:v>
                </c:pt>
                <c:pt idx="7">
                  <c:v>1575527</c:v>
                </c:pt>
                <c:pt idx="8">
                  <c:v>1687263</c:v>
                </c:pt>
                <c:pt idx="9">
                  <c:v>1508265</c:v>
                </c:pt>
                <c:pt idx="10">
                  <c:v>1752724</c:v>
                </c:pt>
                <c:pt idx="11">
                  <c:v>1907636</c:v>
                </c:pt>
                <c:pt idx="12">
                  <c:v>1970360.57</c:v>
                </c:pt>
                <c:pt idx="13">
                  <c:v>1830893.31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F8-48A8-BE4B-511A40935515}"/>
            </c:ext>
          </c:extLst>
        </c:ser>
        <c:ser>
          <c:idx val="1"/>
          <c:order val="1"/>
          <c:tx>
            <c:v>PORCS D'ENGREIX</c:v>
          </c:tx>
          <c:spPr>
            <a:solidFill>
              <a:srgbClr val="F7941F"/>
            </a:solidFill>
            <a:ln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75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'cens ramader'!$B$48:$O$48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'cens ramader'!$B$50:$O$50</c:f>
              <c:numCache>
                <c:formatCode>#,##0</c:formatCode>
                <c:ptCount val="14"/>
                <c:pt idx="0">
                  <c:v>3220462</c:v>
                </c:pt>
                <c:pt idx="1">
                  <c:v>3780036</c:v>
                </c:pt>
                <c:pt idx="2">
                  <c:v>4243262</c:v>
                </c:pt>
                <c:pt idx="3">
                  <c:v>3925601</c:v>
                </c:pt>
                <c:pt idx="4">
                  <c:v>4069474</c:v>
                </c:pt>
                <c:pt idx="5">
                  <c:v>3890893</c:v>
                </c:pt>
                <c:pt idx="6">
                  <c:v>4130589</c:v>
                </c:pt>
                <c:pt idx="7">
                  <c:v>3822314</c:v>
                </c:pt>
                <c:pt idx="8">
                  <c:v>1331674</c:v>
                </c:pt>
                <c:pt idx="9">
                  <c:v>1528351</c:v>
                </c:pt>
                <c:pt idx="10">
                  <c:v>1578644</c:v>
                </c:pt>
                <c:pt idx="11">
                  <c:v>1634560</c:v>
                </c:pt>
                <c:pt idx="12">
                  <c:v>1552239.06</c:v>
                </c:pt>
                <c:pt idx="13">
                  <c:v>1848527.7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F8-48A8-BE4B-511A40935515}"/>
            </c:ext>
          </c:extLst>
        </c:ser>
        <c:ser>
          <c:idx val="2"/>
          <c:order val="2"/>
          <c:tx>
            <c:v>REPRODUCTORS</c:v>
          </c:tx>
          <c:spPr>
            <a:solidFill>
              <a:srgbClr val="FF0000"/>
            </a:solidFill>
            <a:ln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75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'cens ramader'!$B$48:$O$48</c:f>
              <c:numCache>
                <c:formatCode>General</c:formatCode>
                <c:ptCount val="1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</c:numCache>
            </c:numRef>
          </c:cat>
          <c:val>
            <c:numRef>
              <c:f>'cens ramader'!$B$52:$O$52</c:f>
              <c:numCache>
                <c:formatCode>#,##0</c:formatCode>
                <c:ptCount val="14"/>
                <c:pt idx="0">
                  <c:v>493966</c:v>
                </c:pt>
                <c:pt idx="1">
                  <c:v>540332</c:v>
                </c:pt>
                <c:pt idx="2">
                  <c:v>566471</c:v>
                </c:pt>
                <c:pt idx="3">
                  <c:v>590111</c:v>
                </c:pt>
                <c:pt idx="4">
                  <c:v>591085</c:v>
                </c:pt>
                <c:pt idx="5">
                  <c:v>614471</c:v>
                </c:pt>
                <c:pt idx="6">
                  <c:v>593169</c:v>
                </c:pt>
                <c:pt idx="7">
                  <c:v>573228</c:v>
                </c:pt>
                <c:pt idx="8">
                  <c:v>561390</c:v>
                </c:pt>
                <c:pt idx="9">
                  <c:v>575197</c:v>
                </c:pt>
                <c:pt idx="10">
                  <c:v>574259</c:v>
                </c:pt>
                <c:pt idx="11">
                  <c:v>565756</c:v>
                </c:pt>
                <c:pt idx="12">
                  <c:v>596932.91</c:v>
                </c:pt>
                <c:pt idx="13">
                  <c:v>557856.34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8-48A8-BE4B-511A40935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2148995"/>
        <c:axId val="44181635"/>
      </c:barChart>
      <c:catAx>
        <c:axId val="1214899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85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850" b="0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ANYS</a:t>
                </a:r>
              </a:p>
            </c:rich>
          </c:tx>
          <c:layout>
            <c:manualLayout>
              <c:xMode val="edge"/>
              <c:yMode val="edge"/>
              <c:x val="0.85199974238423404"/>
              <c:y val="0.76479076479076502"/>
            </c:manualLayout>
          </c:layout>
          <c:overlay val="0"/>
          <c:spPr>
            <a:noFill/>
            <a:ln w="2556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 rot="-2700000"/>
          <a:lstStyle/>
          <a:p>
            <a:pPr>
              <a:defRPr sz="925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44181635"/>
        <c:crosses val="autoZero"/>
        <c:auto val="1"/>
        <c:lblAlgn val="ctr"/>
        <c:lblOffset val="100"/>
        <c:noMultiLvlLbl val="1"/>
      </c:catAx>
      <c:valAx>
        <c:axId val="44181635"/>
        <c:scaling>
          <c:orientation val="minMax"/>
          <c:max val="8000000"/>
          <c:min val="0"/>
        </c:scaling>
        <c:delete val="0"/>
        <c:axPos val="l"/>
        <c:majorGridlines>
          <c:spPr>
            <a:ln w="3240">
              <a:solidFill>
                <a:srgbClr val="FFFFFF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85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850" b="0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NRE. DE CAPS</a:t>
                </a:r>
              </a:p>
            </c:rich>
          </c:tx>
          <c:layout>
            <c:manualLayout>
              <c:xMode val="edge"/>
              <c:yMode val="edge"/>
              <c:x val="8.7846976234945598E-2"/>
              <c:y val="0.33032708032708002"/>
            </c:manualLayout>
          </c:layout>
          <c:overlay val="0"/>
          <c:spPr>
            <a:noFill/>
            <a:ln w="2556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925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12148995"/>
        <c:crosses val="autoZero"/>
        <c:crossBetween val="between"/>
        <c:majorUnit val="1000000"/>
      </c:valAx>
      <c:spPr>
        <a:solidFill>
          <a:srgbClr val="FFFFFF"/>
        </a:solidFill>
        <a:ln w="12600">
          <a:solidFill>
            <a:srgbClr val="FFFFFF"/>
          </a:solidFill>
          <a:round/>
        </a:ln>
      </c:spPr>
    </c:plotArea>
    <c:legend>
      <c:legendPos val="r"/>
      <c:layout>
        <c:manualLayout>
          <c:xMode val="edge"/>
          <c:yMode val="edge"/>
          <c:x val="0.11689315386101599"/>
          <c:y val="0.92857142857142905"/>
          <c:w val="0.81257245910086295"/>
          <c:h val="6.2056524353577898E-2"/>
        </c:manualLayout>
      </c:layout>
      <c:overlay val="1"/>
      <c:spPr>
        <a:solidFill>
          <a:srgbClr val="FFFFFF"/>
        </a:solidFill>
        <a:ln w="3240">
          <a:solidFill>
            <a:srgbClr val="FFFFFF"/>
          </a:solidFill>
          <a:round/>
        </a:ln>
      </c:spPr>
      <c:txPr>
        <a:bodyPr/>
        <a:lstStyle/>
        <a:p>
          <a:pPr>
            <a:defRPr sz="825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  <a:ea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  <a:ea typeface="Arial"/>
              </a:rPr>
              <a:t>EVOLUCIÓ DEL COMERÇ EXTERIOR
 TOTAL CARN DE PORCÍ</a:t>
            </a:r>
          </a:p>
        </c:rich>
      </c:tx>
      <c:layout>
        <c:manualLayout>
          <c:xMode val="edge"/>
          <c:yMode val="edge"/>
          <c:x val="0.42700403012263805"/>
          <c:y val="4.6742432623812183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8071550948108E-2"/>
          <c:y val="0.17335872174848899"/>
          <c:w val="0.83259285071289602"/>
          <c:h val="0.58812815630433002"/>
        </c:manualLayout>
      </c:layout>
      <c:barChart>
        <c:barDir val="col"/>
        <c:grouping val="clustered"/>
        <c:varyColors val="0"/>
        <c:ser>
          <c:idx val="0"/>
          <c:order val="0"/>
          <c:tx>
            <c:v>Espanya</c:v>
          </c:tx>
          <c:spPr>
            <a:solidFill>
              <a:srgbClr val="FFC000"/>
            </a:solidFill>
            <a:ln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(Milers) Comp.'!$B$171:$AB$171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(Milers) Comp.'!$B$139:$AB$139</c:f>
              <c:numCache>
                <c:formatCode>_-* #,##0\ _€_-;\-* #,##0\ _€_-;_-* \-??\ _€_-;_-@_-</c:formatCode>
                <c:ptCount val="27"/>
                <c:pt idx="0">
                  <c:v>378534.15320599999</c:v>
                </c:pt>
                <c:pt idx="1">
                  <c:v>350513.68861999997</c:v>
                </c:pt>
                <c:pt idx="2">
                  <c:v>437382.921997</c:v>
                </c:pt>
                <c:pt idx="3">
                  <c:v>588003.29614999995</c:v>
                </c:pt>
                <c:pt idx="4">
                  <c:v>792981.08611000003</c:v>
                </c:pt>
                <c:pt idx="5">
                  <c:v>691106.21088000003</c:v>
                </c:pt>
                <c:pt idx="6">
                  <c:v>730030.04217999999</c:v>
                </c:pt>
                <c:pt idx="7">
                  <c:v>952394.89399999997</c:v>
                </c:pt>
                <c:pt idx="8">
                  <c:v>1114593.0303400001</c:v>
                </c:pt>
                <c:pt idx="9">
                  <c:v>1225468.9214900001</c:v>
                </c:pt>
                <c:pt idx="10">
                  <c:v>1254803.48227</c:v>
                </c:pt>
                <c:pt idx="11">
                  <c:v>1632735.66084</c:v>
                </c:pt>
                <c:pt idx="12">
                  <c:v>1666611.98116</c:v>
                </c:pt>
                <c:pt idx="13">
                  <c:v>1726319.0308300001</c:v>
                </c:pt>
                <c:pt idx="14">
                  <c:v>2050081.5671999999</c:v>
                </c:pt>
                <c:pt idx="15">
                  <c:v>2336662.2983200001</c:v>
                </c:pt>
                <c:pt idx="16">
                  <c:v>2353661.14096</c:v>
                </c:pt>
                <c:pt idx="17">
                  <c:v>2492136.4944000002</c:v>
                </c:pt>
                <c:pt idx="18">
                  <c:v>2684431.60005</c:v>
                </c:pt>
                <c:pt idx="19">
                  <c:v>3167128.7093099998</c:v>
                </c:pt>
                <c:pt idx="20">
                  <c:v>3512756.76132</c:v>
                </c:pt>
                <c:pt idx="21">
                  <c:v>3410365.4093800001</c:v>
                </c:pt>
                <c:pt idx="22">
                  <c:v>4575292.3237099992</c:v>
                </c:pt>
                <c:pt idx="23">
                  <c:v>5656328.17038</c:v>
                </c:pt>
                <c:pt idx="24">
                  <c:v>5501708.6104499996</c:v>
                </c:pt>
                <c:pt idx="25">
                  <c:v>5841920.1807399988</c:v>
                </c:pt>
                <c:pt idx="26">
                  <c:v>6295325.9712199997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89-48BE-B5F8-1BA566F80A5A}"/>
            </c:ext>
          </c:extLst>
        </c:ser>
        <c:ser>
          <c:idx val="1"/>
          <c:order val="1"/>
          <c:tx>
            <c:v>Catalunya</c:v>
          </c:tx>
          <c:spPr>
            <a:solidFill>
              <a:srgbClr val="ED7D31"/>
            </a:solidFill>
            <a:ln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'Comerç Ext. (Milers) Comp.'!$B$171:$AB$171</c:f>
              <c:strCach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 (P)</c:v>
                </c:pt>
              </c:strCache>
            </c:strRef>
          </c:cat>
          <c:val>
            <c:numRef>
              <c:f>'Comerç Ext. (Milers) Comp.'!$B$160:$AB$160</c:f>
              <c:numCache>
                <c:formatCode>_-* #,##0\ _€_-;\-* #,##0\ _€_-;_-* \-??\ _€_-;_-@_-</c:formatCode>
                <c:ptCount val="27"/>
                <c:pt idx="0">
                  <c:v>234266.582884</c:v>
                </c:pt>
                <c:pt idx="1">
                  <c:v>207577.105748</c:v>
                </c:pt>
                <c:pt idx="2">
                  <c:v>264075.64230399998</c:v>
                </c:pt>
                <c:pt idx="3">
                  <c:v>348343.63335999998</c:v>
                </c:pt>
                <c:pt idx="4">
                  <c:v>461424.55868999998</c:v>
                </c:pt>
                <c:pt idx="5">
                  <c:v>423372.28960999998</c:v>
                </c:pt>
                <c:pt idx="6">
                  <c:v>460971.28701999999</c:v>
                </c:pt>
                <c:pt idx="7">
                  <c:v>623136.43172999995</c:v>
                </c:pt>
                <c:pt idx="8">
                  <c:v>739403.44458999997</c:v>
                </c:pt>
                <c:pt idx="9">
                  <c:v>845619.36956999998</c:v>
                </c:pt>
                <c:pt idx="10">
                  <c:v>862159.24396999995</c:v>
                </c:pt>
                <c:pt idx="11">
                  <c:v>1128265.7302000001</c:v>
                </c:pt>
                <c:pt idx="12">
                  <c:v>1159915.52722</c:v>
                </c:pt>
                <c:pt idx="13">
                  <c:v>1227877.1339799999</c:v>
                </c:pt>
                <c:pt idx="14">
                  <c:v>1459575.3441300001</c:v>
                </c:pt>
                <c:pt idx="15">
                  <c:v>1680800.08604</c:v>
                </c:pt>
                <c:pt idx="16">
                  <c:v>1695396.0068600001</c:v>
                </c:pt>
                <c:pt idx="17">
                  <c:v>1709073.0509200001</c:v>
                </c:pt>
                <c:pt idx="18">
                  <c:v>1749366.8063300001</c:v>
                </c:pt>
                <c:pt idx="19">
                  <c:v>1986076.5487500001</c:v>
                </c:pt>
                <c:pt idx="20">
                  <c:v>2171990.9411800001</c:v>
                </c:pt>
                <c:pt idx="21">
                  <c:v>1992641.67777</c:v>
                </c:pt>
                <c:pt idx="22">
                  <c:v>2638253.2824400007</c:v>
                </c:pt>
                <c:pt idx="23">
                  <c:v>3039958.1049299999</c:v>
                </c:pt>
                <c:pt idx="24">
                  <c:v>2899152.9360400005</c:v>
                </c:pt>
                <c:pt idx="25">
                  <c:v>3233422.8057999997</c:v>
                </c:pt>
                <c:pt idx="26">
                  <c:v>3241369.5436399993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9-48BE-B5F8-1BA566F80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5"/>
        <c:axId val="11764930"/>
        <c:axId val="59967840"/>
      </c:barChart>
      <c:lineChart>
        <c:grouping val="standard"/>
        <c:varyColors val="0"/>
        <c:ser>
          <c:idx val="2"/>
          <c:order val="2"/>
          <c:tx>
            <c:v>Catalunya respecte Espanya</c:v>
          </c:tx>
          <c:spPr>
            <a:ln w="19080">
              <a:solidFill>
                <a:srgbClr val="FF0000"/>
              </a:solidFill>
              <a:round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'Comerç Ext. (Milers) Comp.'!$B$125:$AA$125</c:f>
              <c:numCache>
                <c:formatCode>General</c:formatCode>
                <c:ptCount val="2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</c:numCache>
            </c:numRef>
          </c:cat>
          <c:val>
            <c:numRef>
              <c:f>'Comerç Ext. (Milers) Comp.'!$B$185:$AB$185</c:f>
              <c:numCache>
                <c:formatCode>_-* #,##0\ _€_-;\-* #,##0\ _€_-;_-* \-??\ _€_-;_-@_-</c:formatCode>
                <c:ptCount val="27"/>
                <c:pt idx="0">
                  <c:v>61.887832550874499</c:v>
                </c:pt>
                <c:pt idx="1">
                  <c:v>59.220827170900897</c:v>
                </c:pt>
                <c:pt idx="2">
                  <c:v>60.376303925696298</c:v>
                </c:pt>
                <c:pt idx="3">
                  <c:v>59.241782425508298</c:v>
                </c:pt>
                <c:pt idx="4">
                  <c:v>58.188595765068797</c:v>
                </c:pt>
                <c:pt idx="5">
                  <c:v>61.260090409390401</c:v>
                </c:pt>
                <c:pt idx="6">
                  <c:v>63.144153032861198</c:v>
                </c:pt>
                <c:pt idx="7">
                  <c:v>65.428367545406005</c:v>
                </c:pt>
                <c:pt idx="8">
                  <c:v>66.338423483991207</c:v>
                </c:pt>
                <c:pt idx="9">
                  <c:v>69.003738466239099</c:v>
                </c:pt>
                <c:pt idx="10">
                  <c:v>68.708706674156801</c:v>
                </c:pt>
                <c:pt idx="11">
                  <c:v>69.102779908631206</c:v>
                </c:pt>
                <c:pt idx="12">
                  <c:v>69.597215208585794</c:v>
                </c:pt>
                <c:pt idx="13">
                  <c:v>71.126895553578294</c:v>
                </c:pt>
                <c:pt idx="14">
                  <c:v>71.195964467086398</c:v>
                </c:pt>
                <c:pt idx="15">
                  <c:v>71.931664547694893</c:v>
                </c:pt>
                <c:pt idx="16">
                  <c:v>72.032289498074903</c:v>
                </c:pt>
                <c:pt idx="17">
                  <c:v>68.578629411366606</c:v>
                </c:pt>
                <c:pt idx="18">
                  <c:v>65.167121646810301</c:v>
                </c:pt>
                <c:pt idx="19">
                  <c:v>62.709057036797603</c:v>
                </c:pt>
                <c:pt idx="20">
                  <c:v>61.831521188612697</c:v>
                </c:pt>
                <c:pt idx="21">
                  <c:v>58.428978674524501</c:v>
                </c:pt>
                <c:pt idx="22">
                  <c:v>57.663053981667822</c:v>
                </c:pt>
                <c:pt idx="23">
                  <c:v>53.744372910487812</c:v>
                </c:pt>
                <c:pt idx="24">
                  <c:v>52.69550136721746</c:v>
                </c:pt>
                <c:pt idx="25">
                  <c:v>55.348630343498129</c:v>
                </c:pt>
                <c:pt idx="26">
                  <c:v>51.488510022489592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89-48BE-B5F8-1BA566F80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63408250"/>
        <c:axId val="85531711"/>
      </c:lineChart>
      <c:catAx>
        <c:axId val="1176493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9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9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ANYS</a:t>
                </a:r>
              </a:p>
            </c:rich>
          </c:tx>
          <c:layout>
            <c:manualLayout>
              <c:xMode val="edge"/>
              <c:yMode val="edge"/>
              <c:x val="0.92670673984377305"/>
              <c:y val="0.91315506250517398"/>
            </c:manualLayout>
          </c:layout>
          <c:overlay val="0"/>
          <c:spPr>
            <a:solidFill>
              <a:srgbClr val="FFFFFF"/>
            </a:solidFill>
            <a:ln w="324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 rot="-2700000"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59967840"/>
        <c:crosses val="autoZero"/>
        <c:auto val="1"/>
        <c:lblAlgn val="ctr"/>
        <c:lblOffset val="100"/>
        <c:noMultiLvlLbl val="1"/>
      </c:catAx>
      <c:valAx>
        <c:axId val="59967840"/>
        <c:scaling>
          <c:orientation val="minMax"/>
        </c:scaling>
        <c:delete val="0"/>
        <c:axPos val="l"/>
        <c:majorGridlines>
          <c:spPr>
            <a:ln w="3240">
              <a:solidFill>
                <a:srgbClr val="FFFFFF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1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1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Milers 
€</a:t>
                </a:r>
              </a:p>
            </c:rich>
          </c:tx>
          <c:layout>
            <c:manualLayout>
              <c:xMode val="edge"/>
              <c:yMode val="edge"/>
              <c:x val="2.74123762232482E-2"/>
              <c:y val="4.5285205728951103E-2"/>
            </c:manualLayout>
          </c:layout>
          <c:overlay val="0"/>
          <c:spPr>
            <a:solidFill>
              <a:srgbClr val="FFFFFF"/>
            </a:solidFill>
            <a:ln w="3240">
              <a:noFill/>
            </a:ln>
          </c:spPr>
        </c:title>
        <c:numFmt formatCode="\ * #,##0&quot;    &quot;;\-* #,##0&quot;    &quot;;\ * \-#&quot;    &quot;;\ @\ 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11764930"/>
        <c:crosses val="autoZero"/>
        <c:crossBetween val="between"/>
      </c:valAx>
      <c:catAx>
        <c:axId val="6340825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5531711"/>
        <c:crosses val="autoZero"/>
        <c:auto val="1"/>
        <c:lblAlgn val="ctr"/>
        <c:lblOffset val="100"/>
        <c:noMultiLvlLbl val="1"/>
      </c:catAx>
      <c:valAx>
        <c:axId val="85531711"/>
        <c:scaling>
          <c:orientation val="minMax"/>
        </c:scaling>
        <c:delete val="0"/>
        <c:axPos val="r"/>
        <c:title>
          <c:tx>
            <c:rich>
              <a:bodyPr rot="0"/>
              <a:lstStyle/>
              <a:p>
                <a:pPr>
                  <a:defRPr sz="14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ca-ES" sz="14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5411911606702104"/>
              <c:y val="7.26881364351354E-2"/>
            </c:manualLayout>
          </c:layout>
          <c:overlay val="0"/>
          <c:spPr>
            <a:noFill/>
            <a:ln>
              <a:noFill/>
            </a:ln>
          </c:spPr>
        </c:title>
        <c:numFmt formatCode="\ * #,##0&quot;    &quot;;\-* #,##0&quot;    &quot;;\ * \-#&quot;    &quot;;\ @\ 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63408250"/>
        <c:crosses val="max"/>
        <c:crossBetween val="between"/>
      </c:valAx>
      <c:spPr>
        <a:noFill/>
        <a:ln w="12600">
          <a:solidFill>
            <a:srgbClr val="FFFFFF"/>
          </a:solidFill>
          <a:round/>
        </a:ln>
      </c:spPr>
    </c:plotArea>
    <c:legend>
      <c:legendPos val="r"/>
      <c:layout>
        <c:manualLayout>
          <c:xMode val="edge"/>
          <c:yMode val="edge"/>
          <c:x val="0.177280250892935"/>
          <c:y val="0.89932941468664596"/>
          <c:w val="0.604803113021257"/>
          <c:h val="6.7974830269912204E-2"/>
        </c:manualLayout>
      </c:layout>
      <c:overlay val="1"/>
      <c:spPr>
        <a:noFill/>
        <a:ln w="3240">
          <a:solidFill>
            <a:srgbClr val="FFFFFF"/>
          </a:solidFill>
          <a:round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</a:rPr>
              <a:t>EVOLUCIÓ PRODUCCIÓ PINSOS COMPOSTOS PER A PORCÍ A CATALUNYA</a:t>
            </a:r>
          </a:p>
        </c:rich>
      </c:tx>
      <c:layout>
        <c:manualLayout>
          <c:xMode val="edge"/>
          <c:yMode val="edge"/>
          <c:x val="0.187150042706653"/>
          <c:y val="5.5228758169934597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112176141216701"/>
          <c:y val="0.18333333333333299"/>
          <c:w val="0.78789029135427502"/>
          <c:h val="0.56797385620914997"/>
        </c:manualLayout>
      </c:layout>
      <c:lineChart>
        <c:grouping val="standard"/>
        <c:varyColors val="0"/>
        <c:ser>
          <c:idx val="0"/>
          <c:order val="0"/>
          <c:tx>
            <c:strRef>
              <c:f>Pinsos!$A$8</c:f>
              <c:strCache>
                <c:ptCount val="1"/>
                <c:pt idx="0">
                  <c:v>Garrins</c:v>
                </c:pt>
              </c:strCache>
            </c:strRef>
          </c:tx>
          <c:spPr>
            <a:ln w="19080">
              <a:solidFill>
                <a:srgbClr val="ED7D31"/>
              </a:solidFill>
              <a:round/>
            </a:ln>
          </c:spPr>
          <c:marker>
            <c:symbol val="circle"/>
            <c:size val="5"/>
            <c:spPr>
              <a:solidFill>
                <a:srgbClr val="ED7D31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Pinsos!$B$7:$L$7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Pinsos!$B$8:$L$8</c:f>
              <c:numCache>
                <c:formatCode>#,##0.00</c:formatCode>
                <c:ptCount val="11"/>
                <c:pt idx="0">
                  <c:v>499486.26</c:v>
                </c:pt>
                <c:pt idx="1">
                  <c:v>361407.15</c:v>
                </c:pt>
                <c:pt idx="2">
                  <c:v>437760.69</c:v>
                </c:pt>
                <c:pt idx="3">
                  <c:v>364418</c:v>
                </c:pt>
                <c:pt idx="4">
                  <c:v>514706.87</c:v>
                </c:pt>
                <c:pt idx="5">
                  <c:v>466446.32</c:v>
                </c:pt>
                <c:pt idx="6">
                  <c:v>393419.87</c:v>
                </c:pt>
                <c:pt idx="7">
                  <c:v>429628.74</c:v>
                </c:pt>
                <c:pt idx="8">
                  <c:v>490526.55</c:v>
                </c:pt>
                <c:pt idx="9">
                  <c:v>457540.94</c:v>
                </c:pt>
                <c:pt idx="10">
                  <c:v>451020.31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C-4A2D-9946-1BC2E4024C3A}"/>
            </c:ext>
          </c:extLst>
        </c:ser>
        <c:ser>
          <c:idx val="1"/>
          <c:order val="1"/>
          <c:tx>
            <c:strRef>
              <c:f>Pinsos!$A$9</c:f>
              <c:strCache>
                <c:ptCount val="1"/>
                <c:pt idx="0">
                  <c:v>Engreix</c:v>
                </c:pt>
              </c:strCache>
            </c:strRef>
          </c:tx>
          <c:spPr>
            <a:ln w="19080">
              <a:solidFill>
                <a:srgbClr val="FF0000"/>
              </a:solidFill>
              <a:round/>
            </a:ln>
          </c:spPr>
          <c:marker>
            <c:symbol val="circle"/>
            <c:size val="5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Pinsos!$B$7:$L$7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Pinsos!$B$9:$L$9</c:f>
              <c:numCache>
                <c:formatCode>#,##0.00</c:formatCode>
                <c:ptCount val="11"/>
                <c:pt idx="0">
                  <c:v>2576026.89</c:v>
                </c:pt>
                <c:pt idx="1">
                  <c:v>3506269.66</c:v>
                </c:pt>
                <c:pt idx="2">
                  <c:v>2855972.65</c:v>
                </c:pt>
                <c:pt idx="3">
                  <c:v>2575093</c:v>
                </c:pt>
                <c:pt idx="4">
                  <c:v>3251251.35</c:v>
                </c:pt>
                <c:pt idx="5">
                  <c:v>3529117.29</c:v>
                </c:pt>
                <c:pt idx="6">
                  <c:v>3168821.46</c:v>
                </c:pt>
                <c:pt idx="7">
                  <c:v>3632147.34</c:v>
                </c:pt>
                <c:pt idx="8">
                  <c:v>3738908.97</c:v>
                </c:pt>
                <c:pt idx="9">
                  <c:v>3407386.54</c:v>
                </c:pt>
                <c:pt idx="10">
                  <c:v>3528126.14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C-4A2D-9946-1BC2E4024C3A}"/>
            </c:ext>
          </c:extLst>
        </c:ser>
        <c:ser>
          <c:idx val="2"/>
          <c:order val="2"/>
          <c:tx>
            <c:strRef>
              <c:f>Pinsos!$A$10</c:f>
              <c:strCache>
                <c:ptCount val="1"/>
                <c:pt idx="0">
                  <c:v>Truges reproductores</c:v>
                </c:pt>
              </c:strCache>
            </c:strRef>
          </c:tx>
          <c:spPr>
            <a:ln w="19080">
              <a:solidFill>
                <a:srgbClr val="FFC000"/>
              </a:solidFill>
              <a:round/>
            </a:ln>
          </c:spPr>
          <c:marker>
            <c:symbol val="circle"/>
            <c:size val="5"/>
            <c:spPr>
              <a:solidFill>
                <a:srgbClr val="FFC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Pinsos!$B$7:$L$7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Pinsos!$B$10:$L$10</c:f>
              <c:numCache>
                <c:formatCode>#,##0.00</c:formatCode>
                <c:ptCount val="11"/>
                <c:pt idx="0">
                  <c:v>663784.05000000005</c:v>
                </c:pt>
                <c:pt idx="1">
                  <c:v>557656.31000000006</c:v>
                </c:pt>
                <c:pt idx="2">
                  <c:v>658546.42000000004</c:v>
                </c:pt>
                <c:pt idx="3">
                  <c:v>593385</c:v>
                </c:pt>
                <c:pt idx="4">
                  <c:v>763522.86</c:v>
                </c:pt>
                <c:pt idx="5">
                  <c:v>884488.99</c:v>
                </c:pt>
                <c:pt idx="6">
                  <c:v>749030.35</c:v>
                </c:pt>
                <c:pt idx="7">
                  <c:v>813017.98</c:v>
                </c:pt>
                <c:pt idx="8">
                  <c:v>815457.3</c:v>
                </c:pt>
                <c:pt idx="9">
                  <c:v>811825.32</c:v>
                </c:pt>
                <c:pt idx="10">
                  <c:v>861556.38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C-4A2D-9946-1BC2E4024C3A}"/>
            </c:ext>
          </c:extLst>
        </c:ser>
        <c:ser>
          <c:idx val="3"/>
          <c:order val="3"/>
          <c:tx>
            <c:strRef>
              <c:f>Pinsos!$A$11</c:f>
              <c:strCache>
                <c:ptCount val="1"/>
                <c:pt idx="0">
                  <c:v>Altres</c:v>
                </c:pt>
              </c:strCache>
            </c:strRef>
          </c:tx>
          <c:spPr>
            <a:ln w="19080">
              <a:solidFill>
                <a:srgbClr val="C00000"/>
              </a:solidFill>
              <a:round/>
            </a:ln>
          </c:spPr>
          <c:marker>
            <c:symbol val="circle"/>
            <c:size val="5"/>
            <c:spPr>
              <a:solidFill>
                <a:srgbClr val="C0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Pinsos!$B$7:$L$7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Pinsos!$B$11:$L$11</c:f>
              <c:numCache>
                <c:formatCode>#,##0.00</c:formatCode>
                <c:ptCount val="11"/>
                <c:pt idx="0" formatCode="General">
                  <c:v>0</c:v>
                </c:pt>
                <c:pt idx="1">
                  <c:v>34550.74</c:v>
                </c:pt>
                <c:pt idx="2">
                  <c:v>65775.31</c:v>
                </c:pt>
                <c:pt idx="3">
                  <c:v>47910</c:v>
                </c:pt>
                <c:pt idx="4" formatCode="General">
                  <c:v>147988.16</c:v>
                </c:pt>
                <c:pt idx="5">
                  <c:v>139617.37</c:v>
                </c:pt>
                <c:pt idx="6">
                  <c:v>144527.54999999999</c:v>
                </c:pt>
                <c:pt idx="7">
                  <c:v>152116.51999999999</c:v>
                </c:pt>
                <c:pt idx="8">
                  <c:v>159231.75</c:v>
                </c:pt>
                <c:pt idx="9">
                  <c:v>152923.72</c:v>
                </c:pt>
                <c:pt idx="10">
                  <c:v>151115.38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6C-4A2D-9946-1BC2E4024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44475916"/>
        <c:axId val="69035765"/>
      </c:lineChart>
      <c:catAx>
        <c:axId val="4447591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850" b="0" strike="noStrike" spc="-1">
                    <a:solidFill>
                      <a:srgbClr val="000000"/>
                    </a:solidFill>
                    <a:latin typeface="Arial"/>
                    <a:ea typeface="Calibri"/>
                  </a:defRPr>
                </a:pPr>
                <a:r>
                  <a:rPr lang="ca-ES" sz="850" b="0" strike="noStrike" spc="-1">
                    <a:solidFill>
                      <a:srgbClr val="000000"/>
                    </a:solidFill>
                    <a:latin typeface="Arial"/>
                    <a:ea typeface="Calibri"/>
                  </a:rPr>
                  <a:t>ANY</a:t>
                </a:r>
              </a:p>
            </c:rich>
          </c:tx>
          <c:layout>
            <c:manualLayout>
              <c:xMode val="edge"/>
              <c:yMode val="edge"/>
              <c:x val="0.95286389459732368"/>
              <c:y val="0.79630400771106313"/>
            </c:manualLayout>
          </c:layout>
          <c:overlay val="0"/>
          <c:spPr>
            <a:solidFill>
              <a:srgbClr val="FFFFFF"/>
            </a:solidFill>
            <a:ln w="2556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936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333333"/>
                </a:solidFill>
                <a:latin typeface="Calibri"/>
                <a:ea typeface="Calibri"/>
              </a:defRPr>
            </a:pPr>
            <a:endParaRPr lang="ca-ES"/>
          </a:p>
        </c:txPr>
        <c:crossAx val="69035765"/>
        <c:crosses val="autoZero"/>
        <c:auto val="1"/>
        <c:lblAlgn val="ctr"/>
        <c:lblOffset val="100"/>
        <c:noMultiLvlLbl val="1"/>
      </c:catAx>
      <c:valAx>
        <c:axId val="69035765"/>
        <c:scaling>
          <c:orientation val="minMax"/>
        </c:scaling>
        <c:delete val="0"/>
        <c:axPos val="l"/>
        <c:majorGridlines>
          <c:spPr>
            <a:ln w="936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Calibri"/>
                  </a:defRPr>
                </a:pPr>
                <a:r>
                  <a:rPr lang="ca-ES" sz="1000" b="0" strike="noStrike" spc="-1">
                    <a:solidFill>
                      <a:srgbClr val="000000"/>
                    </a:solidFill>
                    <a:latin typeface="Arial"/>
                    <a:ea typeface="Calibri"/>
                  </a:rPr>
                  <a:t>t</a:t>
                </a:r>
              </a:p>
            </c:rich>
          </c:tx>
          <c:layout>
            <c:manualLayout>
              <c:xMode val="edge"/>
              <c:yMode val="edge"/>
              <c:x val="2.2065103919521701E-2"/>
              <c:y val="0.32140522875817001"/>
            </c:manualLayout>
          </c:layout>
          <c:overlay val="0"/>
          <c:spPr>
            <a:solidFill>
              <a:srgbClr val="FFFFFF"/>
            </a:solidFill>
            <a:ln w="2556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333333"/>
                </a:solidFill>
                <a:latin typeface="Calibri"/>
                <a:ea typeface="Calibri"/>
              </a:defRPr>
            </a:pPr>
            <a:endParaRPr lang="ca-ES"/>
          </a:p>
        </c:txPr>
        <c:crossAx val="44475916"/>
        <c:crosses val="autoZero"/>
        <c:crossBetween val="midCat"/>
      </c:valAx>
      <c:spPr>
        <a:noFill/>
        <a:ln>
          <a:solidFill>
            <a:srgbClr val="000000"/>
          </a:solidFill>
        </a:ln>
      </c:spPr>
    </c:plotArea>
    <c:legend>
      <c:legendPos val="b"/>
      <c:layout/>
      <c:overlay val="0"/>
      <c:spPr>
        <a:noFill/>
        <a:ln w="25560">
          <a:noFill/>
        </a:ln>
      </c:spPr>
      <c:txPr>
        <a:bodyPr/>
        <a:lstStyle/>
        <a:p>
          <a:pPr>
            <a:defRPr sz="900" b="0" strike="noStrike" spc="-1">
              <a:solidFill>
                <a:srgbClr val="333333"/>
              </a:solidFill>
              <a:latin typeface="Calibri"/>
              <a:ea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</a:rPr>
              <a:t>EVOLUCIÓ PRODUCCIÓ PREMESCLES PER A PORCÍ A CATALUNYA</a:t>
            </a:r>
          </a:p>
        </c:rich>
      </c:tx>
      <c:layout>
        <c:manualLayout>
          <c:xMode val="edge"/>
          <c:yMode val="edge"/>
          <c:x val="0.22425737876055801"/>
          <c:y val="5.5228758169934597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112176141216701"/>
          <c:y val="0.18333333333333299"/>
          <c:w val="0.78789029135427502"/>
          <c:h val="0.56797385620914997"/>
        </c:manualLayout>
      </c:layout>
      <c:lineChart>
        <c:grouping val="standard"/>
        <c:varyColors val="0"/>
        <c:ser>
          <c:idx val="0"/>
          <c:order val="0"/>
          <c:tx>
            <c:strRef>
              <c:f>Pinsos!$A$37</c:f>
              <c:strCache>
                <c:ptCount val="1"/>
                <c:pt idx="0">
                  <c:v>Garrins</c:v>
                </c:pt>
              </c:strCache>
            </c:strRef>
          </c:tx>
          <c:spPr>
            <a:ln w="19080">
              <a:solidFill>
                <a:srgbClr val="ED7D31"/>
              </a:solidFill>
              <a:round/>
            </a:ln>
          </c:spPr>
          <c:marker>
            <c:symbol val="circle"/>
            <c:size val="5"/>
            <c:spPr>
              <a:solidFill>
                <a:srgbClr val="ED7D31"/>
              </a:solidFill>
              <a:ln>
                <a:solidFill>
                  <a:schemeClr val="accent2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Pinsos!$B$36:$L$36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Pinsos!$B$37:$L$37</c:f>
              <c:numCache>
                <c:formatCode>#,##0.00</c:formatCode>
                <c:ptCount val="11"/>
                <c:pt idx="0">
                  <c:v>9175.43</c:v>
                </c:pt>
                <c:pt idx="1">
                  <c:v>6421.56</c:v>
                </c:pt>
                <c:pt idx="2">
                  <c:v>6880.63</c:v>
                </c:pt>
                <c:pt idx="3">
                  <c:v>6864</c:v>
                </c:pt>
                <c:pt idx="4">
                  <c:v>11073.3</c:v>
                </c:pt>
                <c:pt idx="5">
                  <c:v>10397.01</c:v>
                </c:pt>
                <c:pt idx="6">
                  <c:v>9121.43</c:v>
                </c:pt>
                <c:pt idx="7">
                  <c:v>9108.42</c:v>
                </c:pt>
                <c:pt idx="8">
                  <c:v>8522.18</c:v>
                </c:pt>
                <c:pt idx="9">
                  <c:v>7682.93</c:v>
                </c:pt>
                <c:pt idx="10">
                  <c:v>8546.9500000000007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EE-47AE-9DD9-034330685A29}"/>
            </c:ext>
          </c:extLst>
        </c:ser>
        <c:ser>
          <c:idx val="1"/>
          <c:order val="1"/>
          <c:tx>
            <c:strRef>
              <c:f>Pinsos!$A$38</c:f>
              <c:strCache>
                <c:ptCount val="1"/>
                <c:pt idx="0">
                  <c:v>Engreix</c:v>
                </c:pt>
              </c:strCache>
            </c:strRef>
          </c:tx>
          <c:spPr>
            <a:ln w="19080">
              <a:solidFill>
                <a:srgbClr val="FF0000"/>
              </a:solidFill>
              <a:round/>
            </a:ln>
          </c:spPr>
          <c:marker>
            <c:symbol val="circle"/>
            <c:size val="5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Pinsos!$B$36:$L$36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Pinsos!$B$38:$L$38</c:f>
              <c:numCache>
                <c:formatCode>#,##0.00</c:formatCode>
                <c:ptCount val="11"/>
                <c:pt idx="0">
                  <c:v>11914.12</c:v>
                </c:pt>
                <c:pt idx="1">
                  <c:v>11875.16</c:v>
                </c:pt>
                <c:pt idx="2">
                  <c:v>15704.03</c:v>
                </c:pt>
                <c:pt idx="3">
                  <c:v>16129</c:v>
                </c:pt>
                <c:pt idx="4">
                  <c:v>15532.57</c:v>
                </c:pt>
                <c:pt idx="5">
                  <c:v>12961.98</c:v>
                </c:pt>
                <c:pt idx="6">
                  <c:v>12948.24</c:v>
                </c:pt>
                <c:pt idx="7">
                  <c:v>14797.75</c:v>
                </c:pt>
                <c:pt idx="8">
                  <c:v>14847.69</c:v>
                </c:pt>
                <c:pt idx="9">
                  <c:v>13948.94</c:v>
                </c:pt>
                <c:pt idx="10">
                  <c:v>13674.28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EE-47AE-9DD9-034330685A29}"/>
            </c:ext>
          </c:extLst>
        </c:ser>
        <c:ser>
          <c:idx val="2"/>
          <c:order val="2"/>
          <c:tx>
            <c:strRef>
              <c:f>Pinsos!$A$39</c:f>
              <c:strCache>
                <c:ptCount val="1"/>
                <c:pt idx="0">
                  <c:v>Truges reproductores</c:v>
                </c:pt>
              </c:strCache>
            </c:strRef>
          </c:tx>
          <c:spPr>
            <a:ln w="19080">
              <a:solidFill>
                <a:srgbClr val="FFC000"/>
              </a:solidFill>
              <a:round/>
            </a:ln>
          </c:spPr>
          <c:marker>
            <c:symbol val="circle"/>
            <c:size val="5"/>
            <c:spPr>
              <a:solidFill>
                <a:srgbClr val="FFC000"/>
              </a:solidFill>
              <a:ln>
                <a:solidFill>
                  <a:schemeClr val="accent4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Pinsos!$B$36:$L$36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Pinsos!$B$39:$L$39</c:f>
              <c:numCache>
                <c:formatCode>#,##0.00</c:formatCode>
                <c:ptCount val="11"/>
                <c:pt idx="0">
                  <c:v>4236.6000000000004</c:v>
                </c:pt>
                <c:pt idx="1">
                  <c:v>4304.01</c:v>
                </c:pt>
                <c:pt idx="2">
                  <c:v>3952.74</c:v>
                </c:pt>
                <c:pt idx="3">
                  <c:v>3042</c:v>
                </c:pt>
                <c:pt idx="4">
                  <c:v>4506.59</c:v>
                </c:pt>
                <c:pt idx="5">
                  <c:v>3646.86</c:v>
                </c:pt>
                <c:pt idx="6">
                  <c:v>3343.69</c:v>
                </c:pt>
                <c:pt idx="7">
                  <c:v>4683.63</c:v>
                </c:pt>
                <c:pt idx="8">
                  <c:v>4756.09</c:v>
                </c:pt>
                <c:pt idx="9">
                  <c:v>4406.25</c:v>
                </c:pt>
                <c:pt idx="10">
                  <c:v>4541.16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EE-47AE-9DD9-034330685A29}"/>
            </c:ext>
          </c:extLst>
        </c:ser>
        <c:ser>
          <c:idx val="3"/>
          <c:order val="3"/>
          <c:tx>
            <c:strRef>
              <c:f>Pinsos!$A$40</c:f>
              <c:strCache>
                <c:ptCount val="1"/>
                <c:pt idx="0">
                  <c:v>Altres</c:v>
                </c:pt>
              </c:strCache>
            </c:strRef>
          </c:tx>
          <c:spPr>
            <a:ln w="19080">
              <a:solidFill>
                <a:srgbClr val="C00000"/>
              </a:solidFill>
              <a:round/>
            </a:ln>
          </c:spPr>
          <c:marker>
            <c:symbol val="circle"/>
            <c:size val="5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Pinsos!$B$36:$L$36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Pinsos!$B$40:$L$40</c:f>
              <c:numCache>
                <c:formatCode>#,##0.00</c:formatCode>
                <c:ptCount val="11"/>
                <c:pt idx="0">
                  <c:v>4000.2</c:v>
                </c:pt>
                <c:pt idx="1">
                  <c:v>1191.3900000000001</c:v>
                </c:pt>
                <c:pt idx="2">
                  <c:v>226.18</c:v>
                </c:pt>
                <c:pt idx="3">
                  <c:v>432</c:v>
                </c:pt>
                <c:pt idx="4" formatCode="General">
                  <c:v>239.19</c:v>
                </c:pt>
                <c:pt idx="5">
                  <c:v>205.52</c:v>
                </c:pt>
                <c:pt idx="6">
                  <c:v>163.63</c:v>
                </c:pt>
                <c:pt idx="7" formatCode="General">
                  <c:v>119.81</c:v>
                </c:pt>
                <c:pt idx="8" formatCode="General">
                  <c:v>151.44999999999999</c:v>
                </c:pt>
                <c:pt idx="9" formatCode="General">
                  <c:v>339.36</c:v>
                </c:pt>
                <c:pt idx="10" formatCode="General">
                  <c:v>325.64999999999998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EE-47AE-9DD9-034330685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87789184"/>
        <c:axId val="73244140"/>
      </c:lineChart>
      <c:catAx>
        <c:axId val="8778918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lang="ca-ES"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ANY</a:t>
                </a:r>
              </a:p>
            </c:rich>
          </c:tx>
          <c:layout>
            <c:manualLayout>
              <c:xMode val="edge"/>
              <c:yMode val="edge"/>
              <c:x val="0.95455154882843662"/>
              <c:y val="0.78409283794840301"/>
            </c:manualLayout>
          </c:layout>
          <c:overlay val="0"/>
          <c:spPr>
            <a:solidFill>
              <a:srgbClr val="FFFFFF"/>
            </a:solidFill>
            <a:ln w="2556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936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333333"/>
                </a:solidFill>
                <a:latin typeface="Calibri"/>
                <a:ea typeface="Calibri"/>
              </a:defRPr>
            </a:pPr>
            <a:endParaRPr lang="ca-ES"/>
          </a:p>
        </c:txPr>
        <c:crossAx val="73244140"/>
        <c:crosses val="autoZero"/>
        <c:auto val="1"/>
        <c:lblAlgn val="ctr"/>
        <c:lblOffset val="100"/>
        <c:noMultiLvlLbl val="1"/>
      </c:catAx>
      <c:valAx>
        <c:axId val="73244140"/>
        <c:scaling>
          <c:orientation val="minMax"/>
        </c:scaling>
        <c:delete val="0"/>
        <c:axPos val="l"/>
        <c:majorGridlines>
          <c:spPr>
            <a:ln w="936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850" b="0" strike="noStrike" spc="-1">
                    <a:solidFill>
                      <a:srgbClr val="000000"/>
                    </a:solidFill>
                    <a:latin typeface="Arial"/>
                    <a:ea typeface="Calibri"/>
                  </a:defRPr>
                </a:pPr>
                <a:r>
                  <a:rPr lang="ca-ES" sz="850" b="0" strike="noStrike" spc="-1">
                    <a:solidFill>
                      <a:srgbClr val="000000"/>
                    </a:solidFill>
                    <a:latin typeface="Arial"/>
                    <a:ea typeface="Calibri"/>
                  </a:rPr>
                  <a:t>t</a:t>
                </a:r>
              </a:p>
            </c:rich>
          </c:tx>
          <c:layout>
            <c:manualLayout>
              <c:xMode val="edge"/>
              <c:yMode val="edge"/>
              <c:x val="3.0796241814558201E-2"/>
              <c:y val="0.33872549019607801"/>
            </c:manualLayout>
          </c:layout>
          <c:overlay val="0"/>
          <c:spPr>
            <a:solidFill>
              <a:srgbClr val="FFFFFF"/>
            </a:solidFill>
            <a:ln w="2556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333333"/>
                </a:solidFill>
                <a:latin typeface="Calibri"/>
                <a:ea typeface="Calibri"/>
              </a:defRPr>
            </a:pPr>
            <a:endParaRPr lang="ca-ES"/>
          </a:p>
        </c:txPr>
        <c:crossAx val="87789184"/>
        <c:crosses val="autoZero"/>
        <c:crossBetween val="midCat"/>
      </c:valAx>
      <c:spPr>
        <a:noFill/>
        <a:ln>
          <a:solidFill>
            <a:srgbClr val="000000"/>
          </a:solidFill>
        </a:ln>
      </c:spPr>
    </c:plotArea>
    <c:legend>
      <c:legendPos val="b"/>
      <c:layout/>
      <c:overlay val="0"/>
      <c:spPr>
        <a:noFill/>
        <a:ln w="25560">
          <a:noFill/>
        </a:ln>
      </c:spPr>
      <c:txPr>
        <a:bodyPr/>
        <a:lstStyle/>
        <a:p>
          <a:pPr>
            <a:defRPr sz="825" b="0" strike="noStrike" spc="-1">
              <a:solidFill>
                <a:srgbClr val="333333"/>
              </a:solidFill>
              <a:latin typeface="Calibri"/>
              <a:ea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</a:rPr>
              <a:t>HISTÒRIC NRE. EXPLOTACIONS DE PORCÍ A CATALUNYA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Nombre explotacions</c:v>
          </c:tx>
          <c:spPr>
            <a:ln w="28440">
              <a:solidFill>
                <a:srgbClr val="FF0000"/>
              </a:solidFill>
              <a:round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'HistòricEstructura explotacions'!$B$6:$Q$6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'HistòricEstructura explotacions'!$B$7:$Q$7</c:f>
              <c:numCache>
                <c:formatCode>#,##0</c:formatCode>
                <c:ptCount val="16"/>
                <c:pt idx="0">
                  <c:v>6743</c:v>
                </c:pt>
                <c:pt idx="1">
                  <c:v>6522</c:v>
                </c:pt>
                <c:pt idx="2">
                  <c:v>6435</c:v>
                </c:pt>
                <c:pt idx="3">
                  <c:v>6210</c:v>
                </c:pt>
                <c:pt idx="4">
                  <c:v>5983</c:v>
                </c:pt>
                <c:pt idx="5">
                  <c:v>5919</c:v>
                </c:pt>
                <c:pt idx="6">
                  <c:v>5916</c:v>
                </c:pt>
                <c:pt idx="7">
                  <c:v>5952</c:v>
                </c:pt>
                <c:pt idx="8">
                  <c:v>5972</c:v>
                </c:pt>
                <c:pt idx="9">
                  <c:v>5974</c:v>
                </c:pt>
                <c:pt idx="10">
                  <c:v>5954</c:v>
                </c:pt>
                <c:pt idx="11">
                  <c:v>5930</c:v>
                </c:pt>
                <c:pt idx="12">
                  <c:v>5924</c:v>
                </c:pt>
                <c:pt idx="13">
                  <c:v>5849</c:v>
                </c:pt>
                <c:pt idx="14">
                  <c:v>5788</c:v>
                </c:pt>
                <c:pt idx="15">
                  <c:v>5736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97-42C0-8F8E-B8BA81CF2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53341777"/>
        <c:axId val="2213594"/>
      </c:lineChart>
      <c:catAx>
        <c:axId val="5334177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 rot="-2700000"/>
          <a:lstStyle/>
          <a:p>
            <a:pPr>
              <a:defRPr sz="9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2213594"/>
        <c:crosses val="autoZero"/>
        <c:auto val="1"/>
        <c:lblAlgn val="ctr"/>
        <c:lblOffset val="100"/>
        <c:noMultiLvlLbl val="1"/>
      </c:catAx>
      <c:valAx>
        <c:axId val="2213594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800" b="0" strike="noStrike" spc="-1">
                    <a:solidFill>
                      <a:srgbClr val="595959"/>
                    </a:solidFill>
                    <a:latin typeface="Arial"/>
                  </a:defRPr>
                </a:pPr>
                <a:r>
                  <a:rPr lang="ca-ES" sz="800" b="0" strike="noStrike" spc="-1">
                    <a:solidFill>
                      <a:srgbClr val="595959"/>
                    </a:solidFill>
                    <a:latin typeface="Arial"/>
                  </a:rPr>
                  <a:t>NRE. D'EXPLOTACIONS</a:t>
                </a:r>
              </a:p>
            </c:rich>
          </c:tx>
          <c:layout>
            <c:manualLayout>
              <c:xMode val="edge"/>
              <c:yMode val="edge"/>
              <c:x val="1.3696675702668E-2"/>
              <c:y val="0.124504692387904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53341777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</a:rPr>
              <a:t>HISTÒRIC NRE. DE PLACES DE BESTIAR PORCÍ A CATALUNYA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Places</c:v>
          </c:tx>
          <c:spPr>
            <a:ln w="28440">
              <a:solidFill>
                <a:srgbClr val="FF0000"/>
              </a:solidFill>
              <a:round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'HistòricEstructura explotacions'!$B$6:$Q$6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'HistòricEstructura explotacions'!$B$8:$Q$8</c:f>
              <c:numCache>
                <c:formatCode>#,##0</c:formatCode>
                <c:ptCount val="16"/>
                <c:pt idx="0">
                  <c:v>7695717</c:v>
                </c:pt>
                <c:pt idx="1">
                  <c:v>7723474</c:v>
                </c:pt>
                <c:pt idx="2">
                  <c:v>7804890</c:v>
                </c:pt>
                <c:pt idx="3">
                  <c:v>7831406</c:v>
                </c:pt>
                <c:pt idx="4">
                  <c:v>7770794</c:v>
                </c:pt>
                <c:pt idx="5">
                  <c:v>7845593</c:v>
                </c:pt>
                <c:pt idx="6">
                  <c:v>8031222</c:v>
                </c:pt>
                <c:pt idx="7">
                  <c:v>8406817</c:v>
                </c:pt>
                <c:pt idx="8">
                  <c:v>8721551</c:v>
                </c:pt>
                <c:pt idx="9">
                  <c:v>8989144</c:v>
                </c:pt>
                <c:pt idx="10">
                  <c:v>9166423</c:v>
                </c:pt>
                <c:pt idx="11">
                  <c:v>9414802</c:v>
                </c:pt>
                <c:pt idx="12">
                  <c:v>9572904</c:v>
                </c:pt>
                <c:pt idx="13">
                  <c:v>9731799</c:v>
                </c:pt>
                <c:pt idx="14">
                  <c:v>9772474</c:v>
                </c:pt>
                <c:pt idx="15">
                  <c:v>9852014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5A-4ED8-9B03-D4F60DAF5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16245452"/>
        <c:axId val="23848381"/>
      </c:lineChart>
      <c:catAx>
        <c:axId val="162454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 rot="-2700000"/>
          <a:lstStyle/>
          <a:p>
            <a:pPr>
              <a:defRPr sz="9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23848381"/>
        <c:crosses val="autoZero"/>
        <c:auto val="1"/>
        <c:lblAlgn val="ctr"/>
        <c:lblOffset val="100"/>
        <c:noMultiLvlLbl val="1"/>
      </c:catAx>
      <c:valAx>
        <c:axId val="23848381"/>
        <c:scaling>
          <c:orientation val="minMax"/>
          <c:min val="500000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800" b="0" strike="noStrike" spc="-1">
                    <a:solidFill>
                      <a:srgbClr val="595959"/>
                    </a:solidFill>
                    <a:latin typeface="Arial"/>
                  </a:defRPr>
                </a:pPr>
                <a:r>
                  <a:rPr lang="ca-ES" sz="800" b="0" strike="noStrike" spc="-1">
                    <a:solidFill>
                      <a:srgbClr val="595959"/>
                    </a:solidFill>
                    <a:latin typeface="Arial"/>
                  </a:rPr>
                  <a:t>NRE. DE PLACES </a:t>
                </a:r>
              </a:p>
            </c:rich>
          </c:tx>
          <c:layout>
            <c:manualLayout>
              <c:xMode val="edge"/>
              <c:yMode val="edge"/>
              <c:x val="2.2554791119937599E-2"/>
              <c:y val="0.22104607721046099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16245452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</a:rPr>
              <a:t>HISTÒRIC CAPACITAT PORCINA A EXPLOTACIONS CATALANES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Capacitat mitja</c:v>
          </c:tx>
          <c:spPr>
            <a:ln w="28440">
              <a:solidFill>
                <a:srgbClr val="FF0000"/>
              </a:solidFill>
              <a:round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'HistòricEstructura explotacions'!$B$6:$Q$6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'HistòricEstructura explotacions'!$B$9:$Q$9</c:f>
              <c:numCache>
                <c:formatCode>#,##0</c:formatCode>
                <c:ptCount val="16"/>
                <c:pt idx="0">
                  <c:v>1141.2897819961399</c:v>
                </c:pt>
                <c:pt idx="1">
                  <c:v>1184.21864458755</c:v>
                </c:pt>
                <c:pt idx="2">
                  <c:v>1212.8811188811201</c:v>
                </c:pt>
                <c:pt idx="3">
                  <c:v>1261.0959742350999</c:v>
                </c:pt>
                <c:pt idx="4">
                  <c:v>1298.8123015209801</c:v>
                </c:pt>
                <c:pt idx="5">
                  <c:v>1325.4929886805201</c:v>
                </c:pt>
                <c:pt idx="6">
                  <c:v>1357.5425963488799</c:v>
                </c:pt>
                <c:pt idx="7">
                  <c:v>1412.4356518817201</c:v>
                </c:pt>
                <c:pt idx="8">
                  <c:v>1460.4070663094401</c:v>
                </c:pt>
                <c:pt idx="9">
                  <c:v>1504.7110813525301</c:v>
                </c:pt>
                <c:pt idx="10">
                  <c:v>1539.54030903594</c:v>
                </c:pt>
                <c:pt idx="11">
                  <c:v>1587.656323777403</c:v>
                </c:pt>
                <c:pt idx="12">
                  <c:v>1615.9527346387576</c:v>
                </c:pt>
                <c:pt idx="13">
                  <c:v>1663.8398016755</c:v>
                </c:pt>
                <c:pt idx="14">
                  <c:v>1688.4025570145127</c:v>
                </c:pt>
                <c:pt idx="15">
                  <c:v>1717.5756624825663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11-49B7-8ABA-6441C7615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37247199"/>
        <c:axId val="6082807"/>
      </c:lineChart>
      <c:catAx>
        <c:axId val="37247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 rot="-2700000"/>
          <a:lstStyle/>
          <a:p>
            <a:pPr>
              <a:defRPr sz="9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6082807"/>
        <c:crosses val="autoZero"/>
        <c:auto val="1"/>
        <c:lblAlgn val="ctr"/>
        <c:lblOffset val="100"/>
        <c:noMultiLvlLbl val="1"/>
      </c:catAx>
      <c:valAx>
        <c:axId val="6082807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800" b="0" strike="noStrike" spc="-1">
                    <a:solidFill>
                      <a:srgbClr val="595959"/>
                    </a:solidFill>
                    <a:latin typeface="Arial"/>
                  </a:defRPr>
                </a:pPr>
                <a:r>
                  <a:rPr lang="ca-ES" sz="800" b="0" strike="noStrike" spc="-1">
                    <a:solidFill>
                      <a:srgbClr val="595959"/>
                    </a:solidFill>
                    <a:latin typeface="Arial"/>
                  </a:rPr>
                  <a:t>NRE. EXPLOTACIONS</a:t>
                </a:r>
              </a:p>
            </c:rich>
          </c:tx>
          <c:layout>
            <c:manualLayout>
              <c:xMode val="edge"/>
              <c:yMode val="edge"/>
              <c:x val="2.25678772307479E-2"/>
              <c:y val="0.176802507836991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37247199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</a:rPr>
              <a:t>CAPACITAT MITJA DE LES EXPLOTACIONS PORCINES A CATALUNYA (places/explotacions)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'estructura explotacions'!$H$6</c:f>
              <c:strCache>
                <c:ptCount val="1"/>
                <c:pt idx="0">
                  <c:v>Capacitat Mitja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</c:spPr>
          <c:dPt>
            <c:idx val="0"/>
            <c:bubble3D val="0"/>
            <c:spPr>
              <a:solidFill>
                <a:srgbClr val="F7941F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3402-46A9-B57E-39AEE7FCA14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3402-46A9-B57E-39AEE7FCA143}"/>
              </c:ext>
            </c:extLst>
          </c:dPt>
          <c:dPt>
            <c:idx val="2"/>
            <c:bubble3D val="0"/>
            <c:spPr>
              <a:solidFill>
                <a:srgbClr val="996633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3402-46A9-B57E-39AEE7FCA143}"/>
              </c:ext>
            </c:extLst>
          </c:dPt>
          <c:dPt>
            <c:idx val="3"/>
            <c:bubble3D val="0"/>
            <c:spPr>
              <a:solidFill>
                <a:srgbClr val="FFCC00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7-3402-46A9-B57E-39AEE7FCA143}"/>
              </c:ext>
            </c:extLst>
          </c:dPt>
          <c:dLbls>
            <c:dLbl>
              <c:idx val="0"/>
              <c:layout/>
              <c:spPr/>
              <c:txPr>
                <a:bodyPr/>
                <a:lstStyle/>
                <a:p>
                  <a:pPr>
                    <a:defRPr sz="900" b="1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402-46A9-B57E-39AEE7FCA143}"/>
                </c:ext>
              </c:extLst>
            </c:dLbl>
            <c:dLbl>
              <c:idx val="1"/>
              <c:layout/>
              <c:spPr/>
              <c:txPr>
                <a:bodyPr/>
                <a:lstStyle/>
                <a:p>
                  <a:pPr>
                    <a:defRPr sz="900" b="1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402-46A9-B57E-39AEE7FCA143}"/>
                </c:ext>
              </c:extLst>
            </c:dLbl>
            <c:dLbl>
              <c:idx val="2"/>
              <c:layout/>
              <c:spPr/>
              <c:txPr>
                <a:bodyPr/>
                <a:lstStyle/>
                <a:p>
                  <a:pPr>
                    <a:defRPr sz="900" b="1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402-46A9-B57E-39AEE7FCA143}"/>
                </c:ext>
              </c:extLst>
            </c:dLbl>
            <c:dLbl>
              <c:idx val="3"/>
              <c:layout/>
              <c:spPr/>
              <c:txPr>
                <a:bodyPr/>
                <a:lstStyle/>
                <a:p>
                  <a:pPr>
                    <a:defRPr sz="900" b="1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402-46A9-B57E-39AEE7FCA1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404040"/>
                    </a:solidFill>
                    <a:latin typeface="Calibri"/>
                  </a:defRPr>
                </a:pPr>
                <a:endParaRPr lang="ca-ES"/>
              </a:p>
            </c:txPr>
            <c:showLegendKey val="0"/>
            <c:showVal val="1"/>
            <c:showCatName val="1"/>
            <c:showSerName val="0"/>
            <c:showPercent val="0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'estructura explotacions'!$E$7:$E$10</c:f>
              <c:strCache>
                <c:ptCount val="4"/>
                <c:pt idx="0">
                  <c:v>BARCELONA</c:v>
                </c:pt>
                <c:pt idx="1">
                  <c:v>GIRONA</c:v>
                </c:pt>
                <c:pt idx="2">
                  <c:v>TARRAGONA</c:v>
                </c:pt>
                <c:pt idx="3">
                  <c:v>LLEIDA</c:v>
                </c:pt>
              </c:strCache>
            </c:strRef>
          </c:cat>
          <c:val>
            <c:numRef>
              <c:f>'estructura explotacions'!$H$7:$H$10</c:f>
              <c:numCache>
                <c:formatCode>#,##0</c:formatCode>
                <c:ptCount val="4"/>
                <c:pt idx="0">
                  <c:v>1494.2191419141914</c:v>
                </c:pt>
                <c:pt idx="1">
                  <c:v>1348.1174603174604</c:v>
                </c:pt>
                <c:pt idx="2">
                  <c:v>1699.470297029703</c:v>
                </c:pt>
                <c:pt idx="3">
                  <c:v>1959.5107938718663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402-46A9-B57E-39AEE7FCA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c:style val="2"/>
  <c:chart>
    <c:title>
      <c:tx>
        <c:rich>
          <a:bodyPr rot="0"/>
          <a:lstStyle/>
          <a:p>
            <a:pPr>
              <a:defRPr sz="1000" b="1" strike="noStrike" spc="-1">
                <a:solidFill>
                  <a:srgbClr val="595959"/>
                </a:solidFill>
                <a:latin typeface="Arial"/>
              </a:defRPr>
            </a:pPr>
            <a:r>
              <a:rPr lang="ca-ES" sz="1000" b="1" strike="noStrike" spc="-1">
                <a:solidFill>
                  <a:srgbClr val="595959"/>
                </a:solidFill>
                <a:latin typeface="Arial"/>
              </a:rPr>
              <a:t>NOMBRE D'EXPLOTACIONS PORCINES A CATALUNYA</a:t>
            </a:r>
          </a:p>
        </c:rich>
      </c:tx>
      <c:layout>
        <c:manualLayout>
          <c:xMode val="edge"/>
          <c:yMode val="edge"/>
          <c:x val="0.15385665529010201"/>
          <c:y val="5.6023797719385197E-2"/>
        </c:manualLayout>
      </c:layout>
      <c:overlay val="0"/>
      <c:spPr>
        <a:noFill/>
        <a:ln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'estructura explotacions'!$F$6</c:f>
              <c:strCache>
                <c:ptCount val="1"/>
                <c:pt idx="0">
                  <c:v>Nre. Explotacions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</c:spPr>
          <c:dPt>
            <c:idx val="0"/>
            <c:bubble3D val="0"/>
            <c:spPr>
              <a:solidFill>
                <a:srgbClr val="F7941F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39A7-436B-9C93-0CFF13C728B9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39A7-436B-9C93-0CFF13C728B9}"/>
              </c:ext>
            </c:extLst>
          </c:dPt>
          <c:dPt>
            <c:idx val="2"/>
            <c:bubble3D val="0"/>
            <c:spPr>
              <a:solidFill>
                <a:srgbClr val="996633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39A7-436B-9C93-0CFF13C728B9}"/>
              </c:ext>
            </c:extLst>
          </c:dPt>
          <c:dPt>
            <c:idx val="3"/>
            <c:bubble3D val="0"/>
            <c:spPr>
              <a:solidFill>
                <a:srgbClr val="FFCC00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7-39A7-436B-9C93-0CFF13C728B9}"/>
              </c:ext>
            </c:extLst>
          </c:dPt>
          <c:dLbls>
            <c:dLbl>
              <c:idx val="0"/>
              <c:layout/>
              <c:spPr/>
              <c:txPr>
                <a:bodyPr/>
                <a:lstStyle/>
                <a:p>
                  <a:pPr>
                    <a:defRPr sz="900" b="1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9A7-436B-9C93-0CFF13C728B9}"/>
                </c:ext>
              </c:extLst>
            </c:dLbl>
            <c:dLbl>
              <c:idx val="1"/>
              <c:layout/>
              <c:spPr/>
              <c:txPr>
                <a:bodyPr/>
                <a:lstStyle/>
                <a:p>
                  <a:pPr>
                    <a:defRPr sz="900" b="1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9A7-436B-9C93-0CFF13C728B9}"/>
                </c:ext>
              </c:extLst>
            </c:dLbl>
            <c:dLbl>
              <c:idx val="2"/>
              <c:layout/>
              <c:spPr/>
              <c:txPr>
                <a:bodyPr/>
                <a:lstStyle/>
                <a:p>
                  <a:pPr>
                    <a:defRPr sz="900" b="1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9A7-436B-9C93-0CFF13C728B9}"/>
                </c:ext>
              </c:extLst>
            </c:dLbl>
            <c:dLbl>
              <c:idx val="3"/>
              <c:layout/>
              <c:spPr/>
              <c:txPr>
                <a:bodyPr/>
                <a:lstStyle/>
                <a:p>
                  <a:pPr>
                    <a:defRPr sz="900" b="1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9A7-436B-9C93-0CFF13C728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404040"/>
                    </a:solidFill>
                    <a:latin typeface="Calibri"/>
                  </a:defRPr>
                </a:pPr>
                <a:endParaRPr lang="ca-ES"/>
              </a:p>
            </c:txPr>
            <c:showLegendKey val="0"/>
            <c:showVal val="1"/>
            <c:showCatName val="1"/>
            <c:showSerName val="0"/>
            <c:showPercent val="0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'estructura explotacions'!$E$7:$E$10</c:f>
              <c:strCache>
                <c:ptCount val="4"/>
                <c:pt idx="0">
                  <c:v>BARCELONA</c:v>
                </c:pt>
                <c:pt idx="1">
                  <c:v>GIRONA</c:v>
                </c:pt>
                <c:pt idx="2">
                  <c:v>TARRAGONA</c:v>
                </c:pt>
                <c:pt idx="3">
                  <c:v>LLEIDA</c:v>
                </c:pt>
              </c:strCache>
            </c:strRef>
          </c:cat>
          <c:val>
            <c:numRef>
              <c:f>'estructura explotacions'!$F$7:$F$10</c:f>
              <c:numCache>
                <c:formatCode>#,##0</c:formatCode>
                <c:ptCount val="4"/>
                <c:pt idx="0">
                  <c:v>1515</c:v>
                </c:pt>
                <c:pt idx="1">
                  <c:v>945</c:v>
                </c:pt>
                <c:pt idx="2">
                  <c:v>404</c:v>
                </c:pt>
                <c:pt idx="3">
                  <c:v>2872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9A7-436B-9C93-0CFF13C72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5" Type="http://schemas.openxmlformats.org/officeDocument/2006/relationships/chart" Target="../charts/chart33.xml"/><Relationship Id="rId4" Type="http://schemas.openxmlformats.org/officeDocument/2006/relationships/chart" Target="../charts/chart3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6" Type="http://schemas.openxmlformats.org/officeDocument/2006/relationships/chart" Target="../charts/chart40.xml"/><Relationship Id="rId5" Type="http://schemas.openxmlformats.org/officeDocument/2006/relationships/chart" Target="../charts/chart39.xml"/><Relationship Id="rId4" Type="http://schemas.openxmlformats.org/officeDocument/2006/relationships/chart" Target="../charts/chart38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4" Type="http://schemas.openxmlformats.org/officeDocument/2006/relationships/image" Target="../media/image10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134640</xdr:colOff>
      <xdr:row>6</xdr:row>
      <xdr:rowOff>28575</xdr:rowOff>
    </xdr:from>
    <xdr:to>
      <xdr:col>1</xdr:col>
      <xdr:colOff>466725</xdr:colOff>
      <xdr:row>8</xdr:row>
      <xdr:rowOff>295275</xdr:rowOff>
    </xdr:to>
    <xdr:pic>
      <xdr:nvPicPr>
        <xdr:cNvPr id="3" name="Picture 251" title="imatge porc"/>
        <xdr:cNvPicPr/>
      </xdr:nvPicPr>
      <xdr:blipFill rotWithShape="1">
        <a:blip xmlns:r="http://schemas.openxmlformats.org/officeDocument/2006/relationships" r:embed="rId1"/>
        <a:srcRect t="1170" r="-3231" b="1053"/>
        <a:stretch/>
      </xdr:blipFill>
      <xdr:spPr>
        <a:xfrm>
          <a:off x="134640" y="1076325"/>
          <a:ext cx="951210" cy="9239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12</xdr:col>
      <xdr:colOff>315360</xdr:colOff>
      <xdr:row>60</xdr:row>
      <xdr:rowOff>132480</xdr:rowOff>
    </xdr:to>
    <xdr:pic>
      <xdr:nvPicPr>
        <xdr:cNvPr id="4" name="Imatge 12" title="copy right"/>
        <xdr:cNvPicPr/>
      </xdr:nvPicPr>
      <xdr:blipFill>
        <a:blip xmlns:r="http://schemas.openxmlformats.org/officeDocument/2006/relationships" r:embed="rId2"/>
        <a:stretch/>
      </xdr:blipFill>
      <xdr:spPr>
        <a:xfrm>
          <a:off x="7089480" y="11685240"/>
          <a:ext cx="960120" cy="3229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28575</xdr:rowOff>
    </xdr:from>
    <xdr:to>
      <xdr:col>13</xdr:col>
      <xdr:colOff>9525</xdr:colOff>
      <xdr:row>6</xdr:row>
      <xdr:rowOff>0</xdr:rowOff>
    </xdr:to>
    <xdr:pic>
      <xdr:nvPicPr>
        <xdr:cNvPr id="2" name="Imatge 1" title="LOGO darp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45" b="1694"/>
        <a:stretch/>
      </xdr:blipFill>
      <xdr:spPr>
        <a:xfrm>
          <a:off x="0" y="28575"/>
          <a:ext cx="8058150" cy="10191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248</xdr:row>
      <xdr:rowOff>0</xdr:rowOff>
    </xdr:from>
    <xdr:to>
      <xdr:col>10</xdr:col>
      <xdr:colOff>858493</xdr:colOff>
      <xdr:row>262</xdr:row>
      <xdr:rowOff>76200</xdr:rowOff>
    </xdr:to>
    <xdr:graphicFrame macro="">
      <xdr:nvGraphicFramePr>
        <xdr:cNvPr id="3" name="Gràfic 2" title="Gràfica volum carn porcí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248</xdr:row>
      <xdr:rowOff>0</xdr:rowOff>
    </xdr:from>
    <xdr:to>
      <xdr:col>14</xdr:col>
      <xdr:colOff>394666</xdr:colOff>
      <xdr:row>262</xdr:row>
      <xdr:rowOff>76200</xdr:rowOff>
    </xdr:to>
    <xdr:graphicFrame macro="">
      <xdr:nvGraphicFramePr>
        <xdr:cNvPr id="4" name="Gràfic 3" title="gràfic volum carn porcí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57978</xdr:colOff>
      <xdr:row>292</xdr:row>
      <xdr:rowOff>16565</xdr:rowOff>
    </xdr:from>
    <xdr:to>
      <xdr:col>14</xdr:col>
      <xdr:colOff>582371</xdr:colOff>
      <xdr:row>309</xdr:row>
      <xdr:rowOff>73715</xdr:rowOff>
    </xdr:to>
    <xdr:graphicFrame macro="">
      <xdr:nvGraphicFramePr>
        <xdr:cNvPr id="5" name="Gràfic 2" title="gràfic evolució de car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2982922</xdr:colOff>
      <xdr:row>71</xdr:row>
      <xdr:rowOff>155593</xdr:rowOff>
    </xdr:from>
    <xdr:to>
      <xdr:col>12</xdr:col>
      <xdr:colOff>70454</xdr:colOff>
      <xdr:row>93</xdr:row>
      <xdr:rowOff>146234</xdr:rowOff>
    </xdr:to>
    <xdr:graphicFrame macro="">
      <xdr:nvGraphicFramePr>
        <xdr:cNvPr id="38" name="Gràfic 11" title="gràfic comerç exterior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13607</xdr:colOff>
      <xdr:row>71</xdr:row>
      <xdr:rowOff>108768</xdr:rowOff>
    </xdr:from>
    <xdr:to>
      <xdr:col>27</xdr:col>
      <xdr:colOff>32905</xdr:colOff>
      <xdr:row>93</xdr:row>
      <xdr:rowOff>108049</xdr:rowOff>
    </xdr:to>
    <xdr:graphicFrame macro="">
      <xdr:nvGraphicFramePr>
        <xdr:cNvPr id="39" name="Gràfic 10" title="gràfic comerç exterior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421895</xdr:colOff>
      <xdr:row>96</xdr:row>
      <xdr:rowOff>32777</xdr:rowOff>
    </xdr:from>
    <xdr:to>
      <xdr:col>19</xdr:col>
      <xdr:colOff>462216</xdr:colOff>
      <xdr:row>118</xdr:row>
      <xdr:rowOff>128177</xdr:rowOff>
    </xdr:to>
    <xdr:graphicFrame macro="">
      <xdr:nvGraphicFramePr>
        <xdr:cNvPr id="40" name="Gràfic 7" title="gràfic comerç exterior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4691380</xdr:colOff>
      <xdr:row>70</xdr:row>
      <xdr:rowOff>25235</xdr:rowOff>
    </xdr:from>
    <xdr:to>
      <xdr:col>12</xdr:col>
      <xdr:colOff>581380</xdr:colOff>
      <xdr:row>92</xdr:row>
      <xdr:rowOff>190115</xdr:rowOff>
    </xdr:to>
    <xdr:graphicFrame macro="">
      <xdr:nvGraphicFramePr>
        <xdr:cNvPr id="41" name="Gràfic 11" title="gràfic comerç exterior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68070</xdr:colOff>
      <xdr:row>70</xdr:row>
      <xdr:rowOff>13680</xdr:rowOff>
    </xdr:from>
    <xdr:to>
      <xdr:col>26</xdr:col>
      <xdr:colOff>637135</xdr:colOff>
      <xdr:row>93</xdr:row>
      <xdr:rowOff>2184</xdr:rowOff>
    </xdr:to>
    <xdr:graphicFrame macro="">
      <xdr:nvGraphicFramePr>
        <xdr:cNvPr id="42" name="Gràfic 10" title="gràfic comerç exterior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932180</xdr:colOff>
      <xdr:row>95</xdr:row>
      <xdr:rowOff>95250</xdr:rowOff>
    </xdr:from>
    <xdr:to>
      <xdr:col>18</xdr:col>
      <xdr:colOff>978965</xdr:colOff>
      <xdr:row>119</xdr:row>
      <xdr:rowOff>41190</xdr:rowOff>
    </xdr:to>
    <xdr:graphicFrame macro="">
      <xdr:nvGraphicFramePr>
        <xdr:cNvPr id="43" name="Gràfic 7" title="gràfic comerç exterior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1651000</xdr:colOff>
      <xdr:row>69</xdr:row>
      <xdr:rowOff>147415</xdr:rowOff>
    </xdr:from>
    <xdr:to>
      <xdr:col>11</xdr:col>
      <xdr:colOff>174625</xdr:colOff>
      <xdr:row>93</xdr:row>
      <xdr:rowOff>127000</xdr:rowOff>
    </xdr:to>
    <xdr:graphicFrame macro="">
      <xdr:nvGraphicFramePr>
        <xdr:cNvPr id="44" name="Gràfic 11" title="gràfic comerç exterior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591945</xdr:colOff>
      <xdr:row>69</xdr:row>
      <xdr:rowOff>140680</xdr:rowOff>
    </xdr:from>
    <xdr:to>
      <xdr:col>25</xdr:col>
      <xdr:colOff>325985</xdr:colOff>
      <xdr:row>93</xdr:row>
      <xdr:rowOff>114340</xdr:rowOff>
    </xdr:to>
    <xdr:graphicFrame macro="">
      <xdr:nvGraphicFramePr>
        <xdr:cNvPr id="45" name="Gràfic 10" title="gràfic comerç exterior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</xdr:col>
      <xdr:colOff>817250</xdr:colOff>
      <xdr:row>95</xdr:row>
      <xdr:rowOff>165590</xdr:rowOff>
    </xdr:from>
    <xdr:to>
      <xdr:col>18</xdr:col>
      <xdr:colOff>873815</xdr:colOff>
      <xdr:row>117</xdr:row>
      <xdr:rowOff>34850</xdr:rowOff>
    </xdr:to>
    <xdr:graphicFrame macro="">
      <xdr:nvGraphicFramePr>
        <xdr:cNvPr id="46" name="Gràfic 7" title="gràfic comerç exterior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2340100</xdr:colOff>
      <xdr:row>190</xdr:row>
      <xdr:rowOff>95250</xdr:rowOff>
    </xdr:from>
    <xdr:to>
      <xdr:col>11</xdr:col>
      <xdr:colOff>609600</xdr:colOff>
      <xdr:row>213</xdr:row>
      <xdr:rowOff>152400</xdr:rowOff>
    </xdr:to>
    <xdr:graphicFrame macro="">
      <xdr:nvGraphicFramePr>
        <xdr:cNvPr id="47" name="Gràfic 11" title="gràfic comerç exterior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177631</xdr:colOff>
      <xdr:row>190</xdr:row>
      <xdr:rowOff>108029</xdr:rowOff>
    </xdr:from>
    <xdr:to>
      <xdr:col>25</xdr:col>
      <xdr:colOff>739776</xdr:colOff>
      <xdr:row>213</xdr:row>
      <xdr:rowOff>139700</xdr:rowOff>
    </xdr:to>
    <xdr:graphicFrame macro="">
      <xdr:nvGraphicFramePr>
        <xdr:cNvPr id="48" name="Gràfic 10" title="gràfic comerç exterior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441285</xdr:colOff>
      <xdr:row>215</xdr:row>
      <xdr:rowOff>80580</xdr:rowOff>
    </xdr:from>
    <xdr:to>
      <xdr:col>18</xdr:col>
      <xdr:colOff>664840</xdr:colOff>
      <xdr:row>236</xdr:row>
      <xdr:rowOff>140340</xdr:rowOff>
    </xdr:to>
    <xdr:graphicFrame macro="">
      <xdr:nvGraphicFramePr>
        <xdr:cNvPr id="49" name="Gràfic 7" title="gràfic comerç exterior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4185655</xdr:colOff>
      <xdr:row>69</xdr:row>
      <xdr:rowOff>146122</xdr:rowOff>
    </xdr:from>
    <xdr:to>
      <xdr:col>12</xdr:col>
      <xdr:colOff>406167</xdr:colOff>
      <xdr:row>92</xdr:row>
      <xdr:rowOff>118043</xdr:rowOff>
    </xdr:to>
    <xdr:graphicFrame macro="">
      <xdr:nvGraphicFramePr>
        <xdr:cNvPr id="50" name="Gràfic 11" title="gràfic comerç exterior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81426</xdr:colOff>
      <xdr:row>69</xdr:row>
      <xdr:rowOff>108720</xdr:rowOff>
    </xdr:from>
    <xdr:to>
      <xdr:col>25</xdr:col>
      <xdr:colOff>325517</xdr:colOff>
      <xdr:row>92</xdr:row>
      <xdr:rowOff>108001</xdr:rowOff>
    </xdr:to>
    <xdr:graphicFrame macro="">
      <xdr:nvGraphicFramePr>
        <xdr:cNvPr id="51" name="Gràfic 10" title="gràfic comerç exterior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566743</xdr:colOff>
      <xdr:row>95</xdr:row>
      <xdr:rowOff>155596</xdr:rowOff>
    </xdr:from>
    <xdr:to>
      <xdr:col>19</xdr:col>
      <xdr:colOff>378136</xdr:colOff>
      <xdr:row>117</xdr:row>
      <xdr:rowOff>37556</xdr:rowOff>
    </xdr:to>
    <xdr:graphicFrame macro="">
      <xdr:nvGraphicFramePr>
        <xdr:cNvPr id="52" name="Gràfic 7" title="gràfic comerç exterior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3879272</xdr:colOff>
      <xdr:row>190</xdr:row>
      <xdr:rowOff>153400</xdr:rowOff>
    </xdr:from>
    <xdr:to>
      <xdr:col>12</xdr:col>
      <xdr:colOff>987135</xdr:colOff>
      <xdr:row>213</xdr:row>
      <xdr:rowOff>173182</xdr:rowOff>
    </xdr:to>
    <xdr:graphicFrame macro="">
      <xdr:nvGraphicFramePr>
        <xdr:cNvPr id="53" name="Gràfic 11" title="gràfic comerç exterior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13</xdr:col>
      <xdr:colOff>645823</xdr:colOff>
      <xdr:row>190</xdr:row>
      <xdr:rowOff>149760</xdr:rowOff>
    </xdr:from>
    <xdr:to>
      <xdr:col>26</xdr:col>
      <xdr:colOff>60229</xdr:colOff>
      <xdr:row>213</xdr:row>
      <xdr:rowOff>135361</xdr:rowOff>
    </xdr:to>
    <xdr:graphicFrame macro="">
      <xdr:nvGraphicFramePr>
        <xdr:cNvPr id="54" name="Gràfic 10" title="gràfic comerç exterior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443526</xdr:colOff>
      <xdr:row>215</xdr:row>
      <xdr:rowOff>118156</xdr:rowOff>
    </xdr:from>
    <xdr:to>
      <xdr:col>20</xdr:col>
      <xdr:colOff>34637</xdr:colOff>
      <xdr:row>238</xdr:row>
      <xdr:rowOff>138545</xdr:rowOff>
    </xdr:to>
    <xdr:graphicFrame macro="">
      <xdr:nvGraphicFramePr>
        <xdr:cNvPr id="55" name="Gràfic 7" title="gràfic comerç exterior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963084</xdr:colOff>
      <xdr:row>14</xdr:row>
      <xdr:rowOff>31749</xdr:rowOff>
    </xdr:from>
    <xdr:to>
      <xdr:col>9</xdr:col>
      <xdr:colOff>667980</xdr:colOff>
      <xdr:row>25</xdr:row>
      <xdr:rowOff>139029</xdr:rowOff>
    </xdr:to>
    <xdr:graphicFrame macro="">
      <xdr:nvGraphicFramePr>
        <xdr:cNvPr id="56" name="Gràfic 2" title="gràfic pins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172524</xdr:colOff>
      <xdr:row>42</xdr:row>
      <xdr:rowOff>118443</xdr:rowOff>
    </xdr:from>
    <xdr:to>
      <xdr:col>10</xdr:col>
      <xdr:colOff>15004</xdr:colOff>
      <xdr:row>54</xdr:row>
      <xdr:rowOff>35282</xdr:rowOff>
    </xdr:to>
    <xdr:graphicFrame macro="">
      <xdr:nvGraphicFramePr>
        <xdr:cNvPr id="57" name="Gràfic 2" title="gràfic pins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56160</xdr:colOff>
      <xdr:row>8</xdr:row>
      <xdr:rowOff>49320</xdr:rowOff>
    </xdr:from>
    <xdr:to>
      <xdr:col>1</xdr:col>
      <xdr:colOff>910800</xdr:colOff>
      <xdr:row>9</xdr:row>
      <xdr:rowOff>352080</xdr:rowOff>
    </xdr:to>
    <xdr:pic>
      <xdr:nvPicPr>
        <xdr:cNvPr id="58" name="Picture 2" title="informació econòmica"/>
        <xdr:cNvPicPr/>
      </xdr:nvPicPr>
      <xdr:blipFill>
        <a:blip xmlns:r="http://schemas.openxmlformats.org/officeDocument/2006/relationships" r:embed="rId1"/>
        <a:stretch/>
      </xdr:blipFill>
      <xdr:spPr>
        <a:xfrm>
          <a:off x="751320" y="2658960"/>
          <a:ext cx="854640" cy="779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67680</xdr:colOff>
      <xdr:row>6</xdr:row>
      <xdr:rowOff>65520</xdr:rowOff>
    </xdr:from>
    <xdr:to>
      <xdr:col>1</xdr:col>
      <xdr:colOff>921960</xdr:colOff>
      <xdr:row>7</xdr:row>
      <xdr:rowOff>343800</xdr:rowOff>
    </xdr:to>
    <xdr:pic>
      <xdr:nvPicPr>
        <xdr:cNvPr id="59" name="Picture 3" title="informació econòmica"/>
        <xdr:cNvPicPr/>
      </xdr:nvPicPr>
      <xdr:blipFill>
        <a:blip xmlns:r="http://schemas.openxmlformats.org/officeDocument/2006/relationships" r:embed="rId2"/>
        <a:stretch/>
      </xdr:blipFill>
      <xdr:spPr>
        <a:xfrm>
          <a:off x="762840" y="1798920"/>
          <a:ext cx="854280" cy="754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67680</xdr:colOff>
      <xdr:row>4</xdr:row>
      <xdr:rowOff>65880</xdr:rowOff>
    </xdr:from>
    <xdr:to>
      <xdr:col>1</xdr:col>
      <xdr:colOff>903960</xdr:colOff>
      <xdr:row>5</xdr:row>
      <xdr:rowOff>353160</xdr:rowOff>
    </xdr:to>
    <xdr:pic>
      <xdr:nvPicPr>
        <xdr:cNvPr id="60" name="Picture 4" title="informació econòmica"/>
        <xdr:cNvPicPr/>
      </xdr:nvPicPr>
      <xdr:blipFill>
        <a:blip xmlns:r="http://schemas.openxmlformats.org/officeDocument/2006/relationships" r:embed="rId3"/>
        <a:stretch/>
      </xdr:blipFill>
      <xdr:spPr>
        <a:xfrm>
          <a:off x="762840" y="923040"/>
          <a:ext cx="836280" cy="7635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53640</xdr:colOff>
      <xdr:row>10</xdr:row>
      <xdr:rowOff>53640</xdr:rowOff>
    </xdr:from>
    <xdr:to>
      <xdr:col>1</xdr:col>
      <xdr:colOff>915840</xdr:colOff>
      <xdr:row>11</xdr:row>
      <xdr:rowOff>445320</xdr:rowOff>
    </xdr:to>
    <xdr:pic>
      <xdr:nvPicPr>
        <xdr:cNvPr id="61" name="Imatge 1" title="informació econòmica"/>
        <xdr:cNvPicPr/>
      </xdr:nvPicPr>
      <xdr:blipFill>
        <a:blip xmlns:r="http://schemas.openxmlformats.org/officeDocument/2006/relationships" r:embed="rId4"/>
        <a:srcRect r="16277"/>
        <a:stretch/>
      </xdr:blipFill>
      <xdr:spPr>
        <a:xfrm>
          <a:off x="748800" y="3539520"/>
          <a:ext cx="862200" cy="7423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100800</xdr:colOff>
      <xdr:row>8</xdr:row>
      <xdr:rowOff>64800</xdr:rowOff>
    </xdr:from>
    <xdr:to>
      <xdr:col>2</xdr:col>
      <xdr:colOff>362520</xdr:colOff>
      <xdr:row>12</xdr:row>
      <xdr:rowOff>129960</xdr:rowOff>
    </xdr:to>
    <xdr:pic>
      <xdr:nvPicPr>
        <xdr:cNvPr id="62" name="Picture 34" title="qualitat"/>
        <xdr:cNvPicPr/>
      </xdr:nvPicPr>
      <xdr:blipFill>
        <a:blip xmlns:r="http://schemas.openxmlformats.org/officeDocument/2006/relationships" r:embed="rId1"/>
        <a:stretch/>
      </xdr:blipFill>
      <xdr:spPr>
        <a:xfrm>
          <a:off x="463320" y="1788480"/>
          <a:ext cx="906120" cy="827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59400</xdr:colOff>
      <xdr:row>20</xdr:row>
      <xdr:rowOff>47520</xdr:rowOff>
    </xdr:from>
    <xdr:to>
      <xdr:col>2</xdr:col>
      <xdr:colOff>376560</xdr:colOff>
      <xdr:row>24</xdr:row>
      <xdr:rowOff>142200</xdr:rowOff>
    </xdr:to>
    <xdr:pic>
      <xdr:nvPicPr>
        <xdr:cNvPr id="63" name="Picture 38" title="qualitat"/>
        <xdr:cNvPicPr/>
      </xdr:nvPicPr>
      <xdr:blipFill>
        <a:blip xmlns:r="http://schemas.openxmlformats.org/officeDocument/2006/relationships" r:embed="rId2"/>
        <a:stretch/>
      </xdr:blipFill>
      <xdr:spPr>
        <a:xfrm>
          <a:off x="421920" y="4114440"/>
          <a:ext cx="961560" cy="8568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122400</xdr:colOff>
      <xdr:row>32</xdr:row>
      <xdr:rowOff>76680</xdr:rowOff>
    </xdr:from>
    <xdr:to>
      <xdr:col>2</xdr:col>
      <xdr:colOff>352080</xdr:colOff>
      <xdr:row>36</xdr:row>
      <xdr:rowOff>141840</xdr:rowOff>
    </xdr:to>
    <xdr:pic>
      <xdr:nvPicPr>
        <xdr:cNvPr id="64" name="Picture 41" title="qualitat"/>
        <xdr:cNvPicPr/>
      </xdr:nvPicPr>
      <xdr:blipFill>
        <a:blip xmlns:r="http://schemas.openxmlformats.org/officeDocument/2006/relationships" r:embed="rId3"/>
        <a:stretch/>
      </xdr:blipFill>
      <xdr:spPr>
        <a:xfrm>
          <a:off x="484920" y="6496200"/>
          <a:ext cx="874080" cy="8272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559440</xdr:colOff>
      <xdr:row>100</xdr:row>
      <xdr:rowOff>181080</xdr:rowOff>
    </xdr:from>
    <xdr:to>
      <xdr:col>13</xdr:col>
      <xdr:colOff>210960</xdr:colOff>
      <xdr:row>117</xdr:row>
      <xdr:rowOff>123119</xdr:rowOff>
    </xdr:to>
    <xdr:graphicFrame macro="">
      <xdr:nvGraphicFramePr>
        <xdr:cNvPr id="3" name="Gràfic 1" title="gràfic cens porcí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635400</xdr:colOff>
      <xdr:row>22</xdr:row>
      <xdr:rowOff>38160</xdr:rowOff>
    </xdr:from>
    <xdr:to>
      <xdr:col>11</xdr:col>
      <xdr:colOff>196560</xdr:colOff>
      <xdr:row>38</xdr:row>
      <xdr:rowOff>9000</xdr:rowOff>
    </xdr:to>
    <xdr:graphicFrame macro="">
      <xdr:nvGraphicFramePr>
        <xdr:cNvPr id="4" name="Gràfic 2" title="gràfic cens porcí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35640</xdr:colOff>
      <xdr:row>66</xdr:row>
      <xdr:rowOff>38160</xdr:rowOff>
    </xdr:from>
    <xdr:to>
      <xdr:col>14</xdr:col>
      <xdr:colOff>249120</xdr:colOff>
      <xdr:row>81</xdr:row>
      <xdr:rowOff>183370</xdr:rowOff>
    </xdr:to>
    <xdr:graphicFrame macro="">
      <xdr:nvGraphicFramePr>
        <xdr:cNvPr id="5" name="Gràfic 18" title="gràfic cens porcí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178594</xdr:colOff>
      <xdr:row>66</xdr:row>
      <xdr:rowOff>30240</xdr:rowOff>
    </xdr:from>
    <xdr:to>
      <xdr:col>6</xdr:col>
      <xdr:colOff>713880</xdr:colOff>
      <xdr:row>81</xdr:row>
      <xdr:rowOff>165960</xdr:rowOff>
    </xdr:to>
    <xdr:graphicFrame macro="">
      <xdr:nvGraphicFramePr>
        <xdr:cNvPr id="6" name="Gràfic 4" title="gràfic cens porcí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779787</xdr:colOff>
      <xdr:row>10</xdr:row>
      <xdr:rowOff>84816</xdr:rowOff>
    </xdr:from>
    <xdr:to>
      <xdr:col>7</xdr:col>
      <xdr:colOff>45581</xdr:colOff>
      <xdr:row>19</xdr:row>
      <xdr:rowOff>95976</xdr:rowOff>
    </xdr:to>
    <xdr:graphicFrame macro="">
      <xdr:nvGraphicFramePr>
        <xdr:cNvPr id="10" name="Gràfic 1" title="gràfic explotacion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510242</xdr:colOff>
      <xdr:row>10</xdr:row>
      <xdr:rowOff>95400</xdr:rowOff>
    </xdr:from>
    <xdr:to>
      <xdr:col>15</xdr:col>
      <xdr:colOff>126999</xdr:colOff>
      <xdr:row>19</xdr:row>
      <xdr:rowOff>95250</xdr:rowOff>
    </xdr:to>
    <xdr:graphicFrame macro="">
      <xdr:nvGraphicFramePr>
        <xdr:cNvPr id="11" name="Gràfic 2" title="gràfic explotacion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</xdr:col>
      <xdr:colOff>486517</xdr:colOff>
      <xdr:row>20</xdr:row>
      <xdr:rowOff>126867</xdr:rowOff>
    </xdr:from>
    <xdr:to>
      <xdr:col>11</xdr:col>
      <xdr:colOff>103111</xdr:colOff>
      <xdr:row>29</xdr:row>
      <xdr:rowOff>134427</xdr:rowOff>
    </xdr:to>
    <xdr:graphicFrame macro="">
      <xdr:nvGraphicFramePr>
        <xdr:cNvPr id="12" name="Gràfic 3" title="gràfic explotacion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237960</xdr:colOff>
      <xdr:row>12</xdr:row>
      <xdr:rowOff>40320</xdr:rowOff>
    </xdr:from>
    <xdr:to>
      <xdr:col>8</xdr:col>
      <xdr:colOff>725400</xdr:colOff>
      <xdr:row>26</xdr:row>
      <xdr:rowOff>23040</xdr:rowOff>
    </xdr:to>
    <xdr:graphicFrame macro="">
      <xdr:nvGraphicFramePr>
        <xdr:cNvPr id="7" name="Gràfic 4" title="gràfic explotacion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281160</xdr:colOff>
      <xdr:row>26</xdr:row>
      <xdr:rowOff>166680</xdr:rowOff>
    </xdr:from>
    <xdr:to>
      <xdr:col>5</xdr:col>
      <xdr:colOff>797040</xdr:colOff>
      <xdr:row>42</xdr:row>
      <xdr:rowOff>23040</xdr:rowOff>
    </xdr:to>
    <xdr:graphicFrame macro="">
      <xdr:nvGraphicFramePr>
        <xdr:cNvPr id="8" name="Gràfic 5" title="gràfic explotacion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1004760</xdr:colOff>
      <xdr:row>26</xdr:row>
      <xdr:rowOff>178560</xdr:rowOff>
    </xdr:from>
    <xdr:to>
      <xdr:col>12</xdr:col>
      <xdr:colOff>308880</xdr:colOff>
      <xdr:row>42</xdr:row>
      <xdr:rowOff>46800</xdr:rowOff>
    </xdr:to>
    <xdr:graphicFrame macro="">
      <xdr:nvGraphicFramePr>
        <xdr:cNvPr id="9" name="Gràfic 6" title="gràfic explotacion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770184</xdr:colOff>
      <xdr:row>10</xdr:row>
      <xdr:rowOff>162640</xdr:rowOff>
    </xdr:from>
    <xdr:to>
      <xdr:col>11</xdr:col>
      <xdr:colOff>316244</xdr:colOff>
      <xdr:row>22</xdr:row>
      <xdr:rowOff>28660</xdr:rowOff>
    </xdr:to>
    <xdr:graphicFrame macro="">
      <xdr:nvGraphicFramePr>
        <xdr:cNvPr id="13" name="Gràfic 3" title="gràfic explotacion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75056</xdr:colOff>
      <xdr:row>23</xdr:row>
      <xdr:rowOff>131186</xdr:rowOff>
    </xdr:from>
    <xdr:to>
      <xdr:col>15</xdr:col>
      <xdr:colOff>644525</xdr:colOff>
      <xdr:row>39</xdr:row>
      <xdr:rowOff>66674</xdr:rowOff>
    </xdr:to>
    <xdr:graphicFrame macro="">
      <xdr:nvGraphicFramePr>
        <xdr:cNvPr id="14" name="Gràfic 4" title="gràfic explotacion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21168</xdr:rowOff>
    </xdr:from>
    <xdr:to>
      <xdr:col>13</xdr:col>
      <xdr:colOff>195921</xdr:colOff>
      <xdr:row>35</xdr:row>
      <xdr:rowOff>91724</xdr:rowOff>
    </xdr:to>
    <xdr:pic>
      <xdr:nvPicPr>
        <xdr:cNvPr id="2" name="Imatge 1" title="mapa explotacion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04335"/>
          <a:ext cx="8542643" cy="59407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42333</xdr:rowOff>
    </xdr:from>
    <xdr:to>
      <xdr:col>13</xdr:col>
      <xdr:colOff>416278</xdr:colOff>
      <xdr:row>74</xdr:row>
      <xdr:rowOff>148166</xdr:rowOff>
    </xdr:to>
    <xdr:pic>
      <xdr:nvPicPr>
        <xdr:cNvPr id="3" name="Imatge 2" title="mapa explotacion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113889"/>
          <a:ext cx="8763000" cy="597605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69120</xdr:colOff>
      <xdr:row>16</xdr:row>
      <xdr:rowOff>181080</xdr:rowOff>
    </xdr:from>
    <xdr:to>
      <xdr:col>6</xdr:col>
      <xdr:colOff>666750</xdr:colOff>
      <xdr:row>33</xdr:row>
      <xdr:rowOff>135000</xdr:rowOff>
    </xdr:to>
    <xdr:graphicFrame macro="">
      <xdr:nvGraphicFramePr>
        <xdr:cNvPr id="17" name="Gràfic 2" title="gràfic escorxador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10619</xdr:colOff>
      <xdr:row>16</xdr:row>
      <xdr:rowOff>171360</xdr:rowOff>
    </xdr:from>
    <xdr:to>
      <xdr:col>14</xdr:col>
      <xdr:colOff>738186</xdr:colOff>
      <xdr:row>33</xdr:row>
      <xdr:rowOff>113400</xdr:rowOff>
    </xdr:to>
    <xdr:graphicFrame macro="">
      <xdr:nvGraphicFramePr>
        <xdr:cNvPr id="18" name="Gràfic 5" title="gràfic escorxador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</xdr:col>
      <xdr:colOff>458859</xdr:colOff>
      <xdr:row>201</xdr:row>
      <xdr:rowOff>187037</xdr:rowOff>
    </xdr:from>
    <xdr:to>
      <xdr:col>12</xdr:col>
      <xdr:colOff>578514</xdr:colOff>
      <xdr:row>222</xdr:row>
      <xdr:rowOff>70351</xdr:rowOff>
    </xdr:to>
    <xdr:graphicFrame macro="">
      <xdr:nvGraphicFramePr>
        <xdr:cNvPr id="19" name="Gràfic 13" title="gràfic escorxador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1012026</xdr:colOff>
      <xdr:row>38</xdr:row>
      <xdr:rowOff>0</xdr:rowOff>
    </xdr:from>
    <xdr:to>
      <xdr:col>1</xdr:col>
      <xdr:colOff>55790</xdr:colOff>
      <xdr:row>40</xdr:row>
      <xdr:rowOff>90714</xdr:rowOff>
    </xdr:to>
    <xdr:sp macro="" textlink="">
      <xdr:nvSpPr>
        <xdr:cNvPr id="7" name="QuadreDeText 6"/>
        <xdr:cNvSpPr txBox="1"/>
      </xdr:nvSpPr>
      <xdr:spPr>
        <a:xfrm>
          <a:off x="1012026" y="7524750"/>
          <a:ext cx="746358" cy="4717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ca-ES" sz="18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Helvetica" panose="020B0604020202030204" pitchFamily="34" charset="0"/>
            </a:rPr>
            <a:t>2023</a:t>
          </a:r>
        </a:p>
      </xdr:txBody>
    </xdr:sp>
    <xdr:clientData/>
  </xdr:twoCellAnchor>
  <xdr:twoCellAnchor editAs="oneCell">
    <xdr:from>
      <xdr:col>0</xdr:col>
      <xdr:colOff>666749</xdr:colOff>
      <xdr:row>42</xdr:row>
      <xdr:rowOff>59531</xdr:rowOff>
    </xdr:from>
    <xdr:to>
      <xdr:col>14</xdr:col>
      <xdr:colOff>30612</xdr:colOff>
      <xdr:row>59</xdr:row>
      <xdr:rowOff>130969</xdr:rowOff>
    </xdr:to>
    <xdr:pic>
      <xdr:nvPicPr>
        <xdr:cNvPr id="3" name="Imatge 2" title="pes canal porcí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6749" y="8358187"/>
          <a:ext cx="12377394" cy="330993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154800</xdr:colOff>
      <xdr:row>12</xdr:row>
      <xdr:rowOff>140400</xdr:rowOff>
    </xdr:from>
    <xdr:to>
      <xdr:col>5</xdr:col>
      <xdr:colOff>254000</xdr:colOff>
      <xdr:row>26</xdr:row>
      <xdr:rowOff>158760</xdr:rowOff>
    </xdr:to>
    <xdr:graphicFrame macro="">
      <xdr:nvGraphicFramePr>
        <xdr:cNvPr id="21" name="Gràfic 1" title="gràfic escorxador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551630</xdr:colOff>
      <xdr:row>12</xdr:row>
      <xdr:rowOff>121753</xdr:rowOff>
    </xdr:from>
    <xdr:to>
      <xdr:col>11</xdr:col>
      <xdr:colOff>931790</xdr:colOff>
      <xdr:row>26</xdr:row>
      <xdr:rowOff>132913</xdr:rowOff>
    </xdr:to>
    <xdr:graphicFrame macro="">
      <xdr:nvGraphicFramePr>
        <xdr:cNvPr id="22" name="Gràfic 2" title="gràfic escorxador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169410</xdr:colOff>
      <xdr:row>18</xdr:row>
      <xdr:rowOff>23430</xdr:rowOff>
    </xdr:from>
    <xdr:to>
      <xdr:col>6</xdr:col>
      <xdr:colOff>422850</xdr:colOff>
      <xdr:row>32</xdr:row>
      <xdr:rowOff>128550</xdr:rowOff>
    </xdr:to>
    <xdr:graphicFrame macro="">
      <xdr:nvGraphicFramePr>
        <xdr:cNvPr id="23" name="Gràfic 2" title="gràfic destí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660359</xdr:colOff>
      <xdr:row>18</xdr:row>
      <xdr:rowOff>31680</xdr:rowOff>
    </xdr:from>
    <xdr:to>
      <xdr:col>13</xdr:col>
      <xdr:colOff>747711</xdr:colOff>
      <xdr:row>32</xdr:row>
      <xdr:rowOff>158040</xdr:rowOff>
    </xdr:to>
    <xdr:graphicFrame macro="">
      <xdr:nvGraphicFramePr>
        <xdr:cNvPr id="24" name="Gràfic 3" title="gràfic destí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abinet_Tecnic/SECTORS%20AGROALIMENTARIS%20I%20OBSERVATORIS/2-RAMADERIA/05-OV&#205;%20I%20CABRUM/FITXES%20ESTAD&#205;STIQUES/2022/Ov&#237;%20i%20Cabrum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ex"/>
      <sheetName val="cens ramader"/>
      <sheetName val="estructura explotacions"/>
      <sheetName val="HistòricEstructura explotacions"/>
      <sheetName val="Ocupació"/>
      <sheetName val="Mapes"/>
      <sheetName val="Escorxadors oví"/>
      <sheetName val="Escorxadors cabrum"/>
      <sheetName val="Comparativa sacrificis Cat- Esp"/>
      <sheetName val="Destí Oví"/>
      <sheetName val="Destí Cabrum"/>
      <sheetName val="Prod. llet"/>
      <sheetName val="Lliurament llet crua"/>
      <sheetName val="Llana"/>
      <sheetName val="Consum"/>
      <sheetName val="comerç ext. (t) cat"/>
      <sheetName val="comerç ext. (m)€ cat"/>
      <sheetName val="comerç ext. (t) comp."/>
      <sheetName val="comerç ext. (m) comp."/>
      <sheetName val="Pinsos"/>
      <sheetName val="Info económica"/>
      <sheetName val="Qualit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B5">
            <v>2004</v>
          </cell>
          <cell r="C5">
            <v>2005</v>
          </cell>
          <cell r="D5">
            <v>2006</v>
          </cell>
          <cell r="E5">
            <v>2007</v>
          </cell>
          <cell r="F5">
            <v>2008</v>
          </cell>
          <cell r="G5">
            <v>2009</v>
          </cell>
          <cell r="H5">
            <v>2010</v>
          </cell>
          <cell r="I5">
            <v>2011</v>
          </cell>
          <cell r="J5">
            <v>2012</v>
          </cell>
          <cell r="K5">
            <v>2013</v>
          </cell>
          <cell r="L5">
            <v>2014</v>
          </cell>
          <cell r="M5">
            <v>2015</v>
          </cell>
          <cell r="N5">
            <v>2016</v>
          </cell>
          <cell r="O5">
            <v>2017</v>
          </cell>
          <cell r="P5">
            <v>2018</v>
          </cell>
          <cell r="Q5">
            <v>2019</v>
          </cell>
          <cell r="R5">
            <v>2020</v>
          </cell>
          <cell r="S5">
            <v>2021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agricultura.gencat.cat/ca/departament/estadistiques/alimentacio/consum-alimentari/" TargetMode="External"/><Relationship Id="rId2" Type="http://schemas.openxmlformats.org/officeDocument/2006/relationships/hyperlink" Target="http://agricultura.gencat.cat/ca/departament/estadistiques/alimentacio/consum-alimentari/" TargetMode="External"/><Relationship Id="rId1" Type="http://schemas.openxmlformats.org/officeDocument/2006/relationships/hyperlink" Target="http://agricultura.gencat.cat/ca/departament/estadistiques/alimentacio/consum-alimentari/" TargetMode="External"/><Relationship Id="rId6" Type="http://schemas.openxmlformats.org/officeDocument/2006/relationships/drawing" Target="../drawings/drawing10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agricultura.gencat.cat/ca/departament/estadistiques/alimentacio/consum-alimentari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agricultura.gencat.cat/ca/ambits/ramaderia/dar_alimentacio_animal/enquesta-produccio/" TargetMode="External"/><Relationship Id="rId1" Type="http://schemas.openxmlformats.org/officeDocument/2006/relationships/hyperlink" Target="http://agricultura.gencat.cat/ca/ambits/ramaderia/dar_alimentacio_animal/enquesta-produccio/" TargetMode="External"/><Relationship Id="rId4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://agricultura.gencat.cat/ca/departament/estadistiques/economia/xcac/" TargetMode="External"/><Relationship Id="rId2" Type="http://schemas.openxmlformats.org/officeDocument/2006/relationships/hyperlink" Target="http://agricultura.gencat.cat/ca/departament/estadistiques/observatori-agroalimentari-preus/index-preus-percebuts-agraris/" TargetMode="External"/><Relationship Id="rId1" Type="http://schemas.openxmlformats.org/officeDocument/2006/relationships/hyperlink" Target="http://agricultura.gencat.cat/ca/departament/estadistiques/observatori-agroalimentari-preus/preus-origen/llotges-mercats/" TargetMode="External"/><Relationship Id="rId5" Type="http://schemas.openxmlformats.org/officeDocument/2006/relationships/drawing" Target="../drawings/drawing16.xml"/><Relationship Id="rId4" Type="http://schemas.openxmlformats.org/officeDocument/2006/relationships/hyperlink" Target="http://agricultura.gencat.cat/ca/departament/estadistiques/observatori-agroalimentari-preus/preus-origen/preus-percebuts-pages/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://agricultura.gencat.cat/ca/ambits/alimentacio/segells-qualitat-diferenciada/distintius-origen/dop-igp/igp/productes-reconeixement-comunitari/llonganissa-vic/" TargetMode="External"/><Relationship Id="rId7" Type="http://schemas.openxmlformats.org/officeDocument/2006/relationships/drawing" Target="../drawings/drawing17.xml"/><Relationship Id="rId2" Type="http://schemas.openxmlformats.org/officeDocument/2006/relationships/hyperlink" Target="http://agricultura.gencat.cat/ca/ambits/alimentacio/distintius-origen-qualitat-agroalimentaria/dar_especialitats_tradicionals_garantides/dar_pernil_serra" TargetMode="External"/><Relationship Id="rId1" Type="http://schemas.openxmlformats.org/officeDocument/2006/relationships/hyperlink" Target="http://agricultura.gencat.cat/ca/ambits/alimentacio/distintius-origen-qualitat-agroalimentaria/dar_mq/dar_porc/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://agricultura.gencat.cat/ca/ambits/alimentacio/segells-qualitat-diferenciada/marca-q/porc/" TargetMode="External"/><Relationship Id="rId4" Type="http://schemas.openxmlformats.org/officeDocument/2006/relationships/hyperlink" Target="http://agricultura.gencat.cat/ca/ambits/alimentacio/segells-qualitat-diferenciada/distintius-origen/etg/pernil-serr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agricultura.gencat.cat/ca/departament/estadistiques/ramaderia/nombre-efectius/" TargetMode="External"/><Relationship Id="rId2" Type="http://schemas.openxmlformats.org/officeDocument/2006/relationships/hyperlink" Target="http://agricultura.gencat.cat/ca/departament/estadistiques/ramaderia/nombre-efectius/porci/" TargetMode="External"/><Relationship Id="rId1" Type="http://schemas.openxmlformats.org/officeDocument/2006/relationships/hyperlink" Target="http://agricultura.gencat.cat/ca/departament/estadistiques/ramaderia/nombre-efectius/porci/" TargetMode="External"/><Relationship Id="rId5" Type="http://schemas.openxmlformats.org/officeDocument/2006/relationships/drawing" Target="../drawings/drawing2.xml"/><Relationship Id="rId4" Type="http://schemas.openxmlformats.org/officeDocument/2006/relationships/hyperlink" Target="https://www.mapa.gob.es/es/estadistica/temas/estadisticas-agrarias/ganaderia/encuestas-ganaderas/default.aspx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agricultura.gencat.cat/ca/departament/estadistiques/ramaderia/nombre-explotacions-capacitat/serie-historica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://agricultura.gencat.cat/ca/departament/estadistiques/ramaderia/nombre-explotacions-capacitat/" TargetMode="External"/><Relationship Id="rId1" Type="http://schemas.openxmlformats.org/officeDocument/2006/relationships/hyperlink" Target="http://agricultura.gencat.cat/ca/departament/estadistiques/ramaderia/nombre-explotacions-capacita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hyperlink" Target="http://agricultura.gencat.cat/ca/departament/estadistiques/ramaderia/nombre-explotacions-capacitat/" TargetMode="External"/><Relationship Id="rId1" Type="http://schemas.openxmlformats.org/officeDocument/2006/relationships/hyperlink" Target="http://agricultura.gencat.cat/ca/departament/estadistiques/ramaderia/nombre-efectius/porci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http://agricultura.gencat.cat/ca/departament/estadistiques/ramaderia/mapes-nombre-explotacions-capacitat/" TargetMode="External"/><Relationship Id="rId1" Type="http://schemas.openxmlformats.org/officeDocument/2006/relationships/hyperlink" Target="http://agricultura.gencat.cat/ca/departament/estadistiques/ramaderia/mapes-nombre-explotacions-capacita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agricultura.gencat.cat/ca/departament/estadistiques/ramaderia/enquesta-sacrifici-escorxadors/" TargetMode="External"/><Relationship Id="rId2" Type="http://schemas.openxmlformats.org/officeDocument/2006/relationships/hyperlink" Target="http://agricultura.gencat.cat/ca/departament/estadistiques/ramaderia/enquesta-sacrifici-escorxadors/" TargetMode="External"/><Relationship Id="rId1" Type="http://schemas.openxmlformats.org/officeDocument/2006/relationships/hyperlink" Target="http://agricultura.gencat.cat/ca/departament/estadistiques/ramaderia/enquesta-sacrifici-escorxadors/" TargetMode="External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hyperlink" Target="https://www.mapa.gob.es/es/estadistica/temas/estadisticas-agrarias/ganaderia/encuestas-sacrificio-ganado/" TargetMode="External"/><Relationship Id="rId1" Type="http://schemas.openxmlformats.org/officeDocument/2006/relationships/hyperlink" Target="http://agricultura.gencat.cat/ca/departament/estadistiques/ramaderia/nombre-explotacions-capacita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agricultura.gencat.cat/ca/departament/estadistiques/ramaderia/enquesta-sacrifici-escorxadors/" TargetMode="External"/><Relationship Id="rId2" Type="http://schemas.openxmlformats.org/officeDocument/2006/relationships/hyperlink" Target="http://agricultura.gencat.cat/ca/departament/estadistiques/ramaderia/enquesta-sacrifici-escorxadors/" TargetMode="External"/><Relationship Id="rId1" Type="http://schemas.openxmlformats.org/officeDocument/2006/relationships/hyperlink" Target="http://agricultura.gencat.cat/ca/departament/estadistiques/ramaderia/enquesta-sacrifici-escorxadors/" TargetMode="External"/><Relationship Id="rId6" Type="http://schemas.openxmlformats.org/officeDocument/2006/relationships/drawing" Target="../drawings/drawing9.xml"/><Relationship Id="rId5" Type="http://schemas.openxmlformats.org/officeDocument/2006/relationships/hyperlink" Target="http://agricultura.gencat.cat/ca/departament/estadistiques/ramaderia/enquesta-sacrifici-escorxadors/" TargetMode="External"/><Relationship Id="rId4" Type="http://schemas.openxmlformats.org/officeDocument/2006/relationships/hyperlink" Target="http://agricultura.gencat.cat/ca/departament/estadistiques/ramaderia/enquesta-sacrifici-escorxado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M114"/>
  <sheetViews>
    <sheetView showGridLines="0" tabSelected="1" zoomScaleNormal="100" workbookViewId="0">
      <selection activeCell="Q8" sqref="Q8"/>
    </sheetView>
  </sheetViews>
  <sheetFormatPr defaultColWidth="8.7109375" defaultRowHeight="15" x14ac:dyDescent="0.25"/>
  <cols>
    <col min="1" max="1025" width="9.28515625" customWidth="1"/>
  </cols>
  <sheetData>
    <row r="6" spans="1:13" ht="7.5" customHeight="1" x14ac:dyDescent="0.25"/>
    <row r="7" spans="1:13" ht="15" customHeight="1" x14ac:dyDescent="0.25">
      <c r="A7" s="309" t="s">
        <v>0</v>
      </c>
      <c r="B7" s="309"/>
      <c r="C7" s="309"/>
      <c r="D7" s="309"/>
      <c r="E7" s="309"/>
      <c r="F7" s="309"/>
      <c r="G7" s="309"/>
      <c r="H7" s="309"/>
      <c r="I7" s="309"/>
      <c r="J7" s="309"/>
      <c r="K7" s="309"/>
      <c r="L7" s="309"/>
      <c r="M7" s="309"/>
    </row>
    <row r="8" spans="1:13" ht="36.75" customHeight="1" x14ac:dyDescent="0.25">
      <c r="A8" s="309"/>
      <c r="B8" s="309"/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</row>
    <row r="9" spans="1:13" ht="25.5" customHeight="1" x14ac:dyDescent="0.4">
      <c r="A9" s="310" t="s">
        <v>1</v>
      </c>
      <c r="B9" s="310"/>
      <c r="C9" s="310"/>
      <c r="D9" s="310"/>
      <c r="E9" s="310"/>
      <c r="F9" s="310"/>
      <c r="G9" s="310"/>
      <c r="H9" s="310"/>
      <c r="I9" s="310"/>
      <c r="J9" s="310"/>
      <c r="K9" s="310"/>
      <c r="L9" s="310"/>
      <c r="M9" s="310"/>
    </row>
    <row r="10" spans="1:13" ht="25.5" customHeight="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6.350000000000001" customHeight="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B12" s="2"/>
      <c r="C12" s="308" t="s">
        <v>2</v>
      </c>
      <c r="D12" s="308"/>
      <c r="E12" s="308"/>
      <c r="F12" s="308"/>
      <c r="G12" s="308"/>
      <c r="H12" s="2"/>
      <c r="I12" s="2"/>
      <c r="J12" s="2"/>
      <c r="K12" s="2"/>
      <c r="L12" s="2"/>
    </row>
    <row r="13" spans="1:13" x14ac:dyDescent="0.25">
      <c r="B13" s="2"/>
      <c r="C13" s="2"/>
      <c r="D13" s="2" t="s">
        <v>3</v>
      </c>
      <c r="E13" s="2"/>
      <c r="F13" s="2"/>
      <c r="G13" s="2"/>
      <c r="H13" s="2"/>
      <c r="I13" s="2"/>
      <c r="J13" s="2"/>
      <c r="K13" s="2"/>
      <c r="L13" s="2"/>
    </row>
    <row r="14" spans="1:13" x14ac:dyDescent="0.25">
      <c r="B14" s="2"/>
      <c r="C14" s="2"/>
      <c r="D14" s="2" t="s">
        <v>4</v>
      </c>
      <c r="E14" s="2"/>
      <c r="F14" s="2"/>
      <c r="G14" s="2"/>
      <c r="H14" s="2"/>
      <c r="I14" s="2"/>
      <c r="J14" s="2"/>
      <c r="K14" s="2"/>
      <c r="L14" s="2"/>
    </row>
    <row r="15" spans="1:13" x14ac:dyDescent="0.25">
      <c r="B15" s="2"/>
      <c r="C15" s="2"/>
      <c r="D15" s="2" t="s">
        <v>5</v>
      </c>
      <c r="E15" s="2"/>
      <c r="F15" s="2"/>
      <c r="G15" s="2"/>
      <c r="H15" s="2"/>
      <c r="I15" s="2"/>
      <c r="J15" s="2"/>
      <c r="K15" s="2"/>
      <c r="L15" s="2"/>
    </row>
    <row r="16" spans="1:13" x14ac:dyDescent="0.25">
      <c r="B16" s="3"/>
      <c r="C16" s="4"/>
      <c r="D16" s="2"/>
      <c r="E16" s="2"/>
      <c r="F16" s="2"/>
      <c r="G16" s="2"/>
      <c r="H16" s="2"/>
      <c r="I16" s="2"/>
      <c r="J16" s="2"/>
      <c r="K16" s="2"/>
      <c r="L16" s="2"/>
    </row>
    <row r="17" spans="2:12" x14ac:dyDescent="0.25">
      <c r="B17" s="3"/>
      <c r="C17" s="308" t="s">
        <v>6</v>
      </c>
      <c r="D17" s="308"/>
      <c r="E17" s="308"/>
      <c r="F17" s="308"/>
      <c r="G17" s="308"/>
      <c r="H17" s="2"/>
      <c r="I17" s="2"/>
      <c r="J17" s="2"/>
      <c r="K17" s="2"/>
      <c r="L17" s="2"/>
    </row>
    <row r="18" spans="2:12" x14ac:dyDescent="0.25">
      <c r="B18" s="5"/>
      <c r="C18" s="2"/>
      <c r="D18" s="2" t="s">
        <v>7</v>
      </c>
      <c r="E18" s="2"/>
      <c r="F18" s="2"/>
      <c r="G18" s="2"/>
      <c r="H18" s="2"/>
      <c r="I18" s="2"/>
      <c r="J18" s="2"/>
      <c r="K18" s="2"/>
      <c r="L18" s="2"/>
    </row>
    <row r="19" spans="2:12" x14ac:dyDescent="0.25">
      <c r="B19" s="5"/>
      <c r="C19" s="2"/>
      <c r="D19" s="2" t="s">
        <v>8</v>
      </c>
      <c r="E19" s="2"/>
      <c r="F19" s="2"/>
      <c r="G19" s="2"/>
      <c r="H19" s="2"/>
      <c r="I19" s="2"/>
      <c r="J19" s="2"/>
      <c r="K19" s="2"/>
      <c r="L19" s="2"/>
    </row>
    <row r="20" spans="2:12" x14ac:dyDescent="0.25">
      <c r="B20" s="5"/>
      <c r="C20" s="2"/>
      <c r="D20" s="2" t="s">
        <v>9</v>
      </c>
      <c r="E20" s="2"/>
      <c r="F20" s="2"/>
      <c r="G20" s="2"/>
      <c r="H20" s="2"/>
      <c r="I20" s="2"/>
      <c r="J20" s="2"/>
      <c r="K20" s="2"/>
      <c r="L20" s="2"/>
    </row>
    <row r="21" spans="2:12" x14ac:dyDescent="0.25">
      <c r="B21" s="5"/>
      <c r="C21" s="2"/>
      <c r="D21" s="2" t="s">
        <v>10</v>
      </c>
      <c r="E21" s="2"/>
      <c r="F21" s="2"/>
      <c r="G21" s="2"/>
      <c r="H21" s="2"/>
      <c r="I21" s="2"/>
      <c r="J21" s="2"/>
      <c r="K21" s="2"/>
      <c r="L21" s="2"/>
    </row>
    <row r="22" spans="2:12" x14ac:dyDescent="0.25">
      <c r="B22" s="6"/>
      <c r="C22" s="2"/>
      <c r="D22" s="2" t="s">
        <v>11</v>
      </c>
      <c r="E22" s="2"/>
      <c r="F22" s="2"/>
      <c r="G22" s="2"/>
      <c r="H22" s="2"/>
      <c r="I22" s="2"/>
      <c r="J22" s="2"/>
      <c r="K22" s="2"/>
      <c r="L22" s="2"/>
    </row>
    <row r="23" spans="2:12" x14ac:dyDescent="0.25"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2:12" x14ac:dyDescent="0.25">
      <c r="B24" s="7"/>
      <c r="C24" s="308" t="s">
        <v>12</v>
      </c>
      <c r="D24" s="308"/>
      <c r="E24" s="308"/>
      <c r="F24" s="308"/>
      <c r="G24" s="308"/>
      <c r="H24" s="2"/>
      <c r="I24" s="2"/>
      <c r="J24" s="2"/>
      <c r="K24" s="2"/>
      <c r="L24" s="2"/>
    </row>
    <row r="25" spans="2:12" x14ac:dyDescent="0.25">
      <c r="B25" s="8"/>
      <c r="C25" s="2"/>
      <c r="D25" s="2" t="s">
        <v>13</v>
      </c>
      <c r="E25" s="2"/>
      <c r="F25" s="2"/>
      <c r="G25" s="2"/>
      <c r="H25" s="2"/>
      <c r="I25" s="2"/>
      <c r="J25" s="2"/>
      <c r="K25" s="2"/>
      <c r="L25" s="2"/>
    </row>
    <row r="26" spans="2:12" x14ac:dyDescent="0.25">
      <c r="B26" s="5"/>
      <c r="C26" s="2"/>
      <c r="D26" s="2" t="s">
        <v>14</v>
      </c>
      <c r="E26" s="2"/>
      <c r="F26" s="2"/>
      <c r="G26" s="2"/>
      <c r="H26" s="2"/>
      <c r="I26" s="2"/>
      <c r="J26" s="2"/>
      <c r="K26" s="2"/>
      <c r="L26" s="2"/>
    </row>
    <row r="27" spans="2:12" x14ac:dyDescent="0.25">
      <c r="B27" s="8"/>
      <c r="C27" s="2"/>
      <c r="D27" s="2" t="s">
        <v>15</v>
      </c>
      <c r="E27" s="2"/>
      <c r="F27" s="2"/>
      <c r="G27" s="2"/>
      <c r="H27" s="2"/>
      <c r="I27" s="2"/>
      <c r="J27" s="2"/>
      <c r="K27" s="2"/>
      <c r="L27" s="2"/>
    </row>
    <row r="28" spans="2:12" x14ac:dyDescent="0.25"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2:12" x14ac:dyDescent="0.25">
      <c r="B29" s="8"/>
      <c r="C29" s="308" t="s">
        <v>16</v>
      </c>
      <c r="D29" s="308"/>
      <c r="E29" s="308"/>
      <c r="F29" s="308"/>
      <c r="G29" s="308"/>
      <c r="H29" s="2"/>
      <c r="I29" s="2"/>
      <c r="J29" s="2"/>
      <c r="K29" s="2"/>
      <c r="L29" s="2"/>
    </row>
    <row r="30" spans="2:12" x14ac:dyDescent="0.25">
      <c r="C30" s="2"/>
      <c r="D30" s="9" t="s">
        <v>17</v>
      </c>
      <c r="E30" s="2"/>
      <c r="F30" s="2"/>
      <c r="G30" s="2"/>
      <c r="H30" s="2"/>
      <c r="I30" s="2"/>
      <c r="J30" s="2"/>
      <c r="K30" s="2"/>
      <c r="L30" s="2"/>
    </row>
    <row r="31" spans="2:12" x14ac:dyDescent="0.25">
      <c r="C31" s="2"/>
      <c r="D31" s="9" t="s">
        <v>18</v>
      </c>
      <c r="E31" s="2"/>
      <c r="F31" s="2"/>
      <c r="G31" s="2"/>
      <c r="H31" s="2"/>
      <c r="I31" s="2"/>
      <c r="J31" s="2"/>
      <c r="K31" s="2"/>
      <c r="L31" s="2"/>
    </row>
    <row r="32" spans="2:12" x14ac:dyDescent="0.25">
      <c r="C32" s="2"/>
      <c r="D32" s="9" t="s">
        <v>19</v>
      </c>
      <c r="E32" s="2"/>
      <c r="F32" s="2"/>
      <c r="G32" s="2"/>
      <c r="H32" s="2"/>
      <c r="I32" s="2"/>
      <c r="J32" s="2"/>
      <c r="K32" s="2"/>
      <c r="L32" s="2"/>
    </row>
    <row r="33" spans="2:12" x14ac:dyDescent="0.25">
      <c r="C33" s="2"/>
      <c r="D33" s="9" t="s">
        <v>20</v>
      </c>
      <c r="E33" s="2"/>
      <c r="F33" s="2"/>
      <c r="G33" s="2"/>
      <c r="H33" s="2"/>
      <c r="I33" s="2"/>
      <c r="J33" s="2"/>
      <c r="K33" s="2"/>
      <c r="L33" s="2"/>
    </row>
    <row r="34" spans="2:12" x14ac:dyDescent="0.25">
      <c r="C34" s="2"/>
      <c r="D34" s="9" t="s">
        <v>21</v>
      </c>
      <c r="E34" s="2"/>
      <c r="F34" s="2"/>
      <c r="G34" s="2"/>
      <c r="H34" s="2"/>
      <c r="I34" s="2"/>
      <c r="J34" s="2"/>
      <c r="K34" s="2"/>
      <c r="L34" s="2"/>
    </row>
    <row r="35" spans="2:12" x14ac:dyDescent="0.25">
      <c r="C35" s="2"/>
      <c r="D35" s="9" t="s">
        <v>22</v>
      </c>
      <c r="E35" s="2"/>
      <c r="F35" s="2"/>
      <c r="G35" s="2"/>
      <c r="H35" s="2"/>
      <c r="I35" s="2"/>
      <c r="J35" s="2"/>
      <c r="K35" s="2"/>
      <c r="L35" s="2"/>
    </row>
    <row r="36" spans="2:12" x14ac:dyDescent="0.25"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2:12" x14ac:dyDescent="0.25">
      <c r="B37" s="2"/>
      <c r="C37" s="308" t="s">
        <v>23</v>
      </c>
      <c r="D37" s="308"/>
      <c r="E37" s="308"/>
      <c r="F37" s="308"/>
      <c r="G37" s="308"/>
      <c r="H37" s="10"/>
      <c r="I37" s="10"/>
      <c r="J37" s="10"/>
      <c r="K37" s="10"/>
      <c r="L37" s="2"/>
    </row>
    <row r="38" spans="2:12" x14ac:dyDescent="0.25">
      <c r="B38" s="7"/>
      <c r="C38" s="10"/>
      <c r="D38" s="2" t="s">
        <v>24</v>
      </c>
      <c r="E38" s="2"/>
      <c r="F38" s="2"/>
      <c r="G38" s="2"/>
      <c r="H38" s="2"/>
      <c r="I38" s="2"/>
      <c r="J38" s="2"/>
      <c r="K38" s="10"/>
      <c r="L38" s="2"/>
    </row>
    <row r="39" spans="2:12" x14ac:dyDescent="0.25">
      <c r="B39" s="11"/>
      <c r="C39" s="2"/>
      <c r="D39" s="2"/>
      <c r="E39" s="2" t="s">
        <v>25</v>
      </c>
      <c r="F39" s="2"/>
      <c r="G39" s="2"/>
      <c r="H39" s="2"/>
      <c r="I39" s="2"/>
      <c r="J39" s="2"/>
      <c r="K39" s="2"/>
      <c r="L39" s="2"/>
    </row>
    <row r="40" spans="2:12" x14ac:dyDescent="0.25">
      <c r="B40" s="9"/>
      <c r="C40" s="2"/>
      <c r="D40" s="2"/>
      <c r="E40" s="2" t="s">
        <v>26</v>
      </c>
      <c r="F40" s="2"/>
      <c r="G40" s="2"/>
      <c r="H40" s="2"/>
      <c r="J40" s="2"/>
      <c r="K40" s="2"/>
      <c r="L40" s="2"/>
    </row>
    <row r="41" spans="2:12" x14ac:dyDescent="0.25">
      <c r="B41" s="9"/>
      <c r="C41" s="2"/>
      <c r="D41" s="2" t="s">
        <v>27</v>
      </c>
      <c r="E41" s="2"/>
      <c r="F41" s="2"/>
      <c r="G41" s="2"/>
      <c r="H41" s="2"/>
      <c r="J41" s="2"/>
      <c r="K41" s="2"/>
      <c r="L41" s="2"/>
    </row>
    <row r="42" spans="2:12" x14ac:dyDescent="0.25">
      <c r="B42" s="11"/>
      <c r="C42" s="10"/>
      <c r="D42" s="2"/>
      <c r="E42" s="2" t="s">
        <v>25</v>
      </c>
      <c r="F42" s="2"/>
      <c r="G42" s="2"/>
      <c r="H42" s="2"/>
      <c r="I42" s="2"/>
      <c r="J42" s="2"/>
      <c r="K42" s="2"/>
      <c r="L42" s="2"/>
    </row>
    <row r="43" spans="2:12" x14ac:dyDescent="0.25">
      <c r="B43" s="9"/>
      <c r="C43" s="10"/>
      <c r="D43" s="2"/>
      <c r="E43" s="2" t="s">
        <v>28</v>
      </c>
      <c r="F43" s="2"/>
      <c r="G43" s="2"/>
      <c r="H43" s="2"/>
      <c r="I43" s="2"/>
      <c r="J43" s="2"/>
      <c r="K43" s="2"/>
      <c r="L43" s="2"/>
    </row>
    <row r="44" spans="2:12" x14ac:dyDescent="0.25">
      <c r="B44" s="9"/>
      <c r="C44" s="10"/>
      <c r="D44" s="2"/>
      <c r="E44" s="2"/>
      <c r="F44" s="2"/>
      <c r="G44" s="2"/>
      <c r="H44" s="2"/>
      <c r="I44" s="2"/>
      <c r="J44" s="2"/>
      <c r="K44" s="2"/>
      <c r="L44" s="2"/>
    </row>
    <row r="45" spans="2:12" x14ac:dyDescent="0.25">
      <c r="B45" s="2"/>
      <c r="C45" s="308" t="s">
        <v>29</v>
      </c>
      <c r="D45" s="308"/>
      <c r="E45" s="308"/>
      <c r="F45" s="308"/>
      <c r="G45" s="308"/>
      <c r="H45" s="2"/>
      <c r="I45" s="2"/>
      <c r="J45" s="2"/>
      <c r="K45" s="2"/>
      <c r="L45" s="2"/>
    </row>
    <row r="46" spans="2:12" x14ac:dyDescent="0.25">
      <c r="B46" s="2"/>
      <c r="C46" s="10"/>
      <c r="D46" s="2" t="s">
        <v>30</v>
      </c>
      <c r="E46" s="2"/>
      <c r="F46" s="2"/>
      <c r="G46" s="2"/>
      <c r="H46" s="2"/>
      <c r="I46" s="2"/>
      <c r="J46" s="2"/>
      <c r="K46" s="2"/>
      <c r="L46" s="2"/>
    </row>
    <row r="47" spans="2:12" x14ac:dyDescent="0.25">
      <c r="B47" s="12"/>
      <c r="C47" s="10"/>
      <c r="D47" s="2" t="s">
        <v>31</v>
      </c>
      <c r="E47" s="2"/>
      <c r="F47" s="2"/>
      <c r="G47" s="2"/>
      <c r="H47" s="2"/>
      <c r="I47" s="2"/>
      <c r="J47" s="2"/>
      <c r="K47" s="2"/>
      <c r="L47" s="2"/>
    </row>
    <row r="48" spans="2:12" x14ac:dyDescent="0.25">
      <c r="B48" s="5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3" x14ac:dyDescent="0.25">
      <c r="B49" s="5"/>
      <c r="C49" s="308" t="s">
        <v>32</v>
      </c>
      <c r="D49" s="308"/>
      <c r="E49" s="308"/>
      <c r="F49" s="308"/>
      <c r="G49" s="308"/>
      <c r="H49" s="2"/>
      <c r="I49" s="2"/>
      <c r="J49" s="2"/>
      <c r="K49" s="2"/>
      <c r="L49" s="2"/>
    </row>
    <row r="50" spans="1:13" x14ac:dyDescent="0.25">
      <c r="B50" s="2"/>
      <c r="C50" s="2"/>
      <c r="D50" s="9" t="s">
        <v>33</v>
      </c>
      <c r="E50" s="2"/>
      <c r="F50" s="2"/>
      <c r="G50" s="2"/>
      <c r="H50" s="2"/>
      <c r="I50" s="2"/>
      <c r="J50" s="2"/>
      <c r="K50" s="2"/>
      <c r="L50" s="2"/>
    </row>
    <row r="51" spans="1:13" x14ac:dyDescent="0.25">
      <c r="B51" s="2"/>
      <c r="C51" s="2"/>
      <c r="D51" s="9" t="s">
        <v>34</v>
      </c>
      <c r="E51" s="2"/>
      <c r="F51" s="2"/>
      <c r="G51" s="2"/>
      <c r="H51" s="2"/>
      <c r="I51" s="2"/>
      <c r="J51" s="2"/>
      <c r="K51" s="2"/>
      <c r="L51" s="2"/>
    </row>
    <row r="52" spans="1:13" x14ac:dyDescent="0.25">
      <c r="B52" s="9"/>
      <c r="C52" s="2"/>
      <c r="D52" s="9" t="s">
        <v>35</v>
      </c>
      <c r="E52" s="2"/>
      <c r="F52" s="2"/>
      <c r="G52" s="2"/>
      <c r="H52" s="2"/>
      <c r="I52" s="2"/>
      <c r="J52" s="2"/>
      <c r="K52" s="2"/>
      <c r="L52" s="2"/>
    </row>
    <row r="53" spans="1:13" x14ac:dyDescent="0.25">
      <c r="B53" s="9"/>
      <c r="C53" s="2"/>
      <c r="D53" s="9" t="s">
        <v>36</v>
      </c>
      <c r="E53" s="2"/>
      <c r="F53" s="2"/>
      <c r="G53" s="2"/>
      <c r="H53" s="2"/>
      <c r="I53" s="2"/>
      <c r="J53" s="2"/>
      <c r="K53" s="2"/>
      <c r="L53" s="2"/>
    </row>
    <row r="54" spans="1:13" x14ac:dyDescent="0.25">
      <c r="B54" s="13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3" x14ac:dyDescent="0.25">
      <c r="B55" s="2"/>
      <c r="C55" s="308" t="s">
        <v>37</v>
      </c>
      <c r="D55" s="308"/>
      <c r="E55" s="308"/>
      <c r="F55" s="308"/>
      <c r="G55" s="308"/>
      <c r="H55" s="2"/>
      <c r="I55" s="2"/>
      <c r="J55" s="2"/>
      <c r="K55" s="2"/>
      <c r="L55" s="2"/>
    </row>
    <row r="56" spans="1:13" x14ac:dyDescent="0.25">
      <c r="B56" s="7"/>
      <c r="C56" s="2"/>
      <c r="D56" s="13" t="s">
        <v>38</v>
      </c>
      <c r="E56" s="2"/>
      <c r="F56" s="2"/>
      <c r="G56" s="2"/>
      <c r="H56" s="2"/>
      <c r="I56" s="2"/>
      <c r="J56" s="2"/>
      <c r="K56" s="2"/>
      <c r="L56" s="2"/>
    </row>
    <row r="57" spans="1:13" x14ac:dyDescent="0.25">
      <c r="B57" s="9"/>
      <c r="C57" s="2"/>
      <c r="D57" s="13" t="s">
        <v>39</v>
      </c>
      <c r="E57" s="2"/>
      <c r="F57" s="2"/>
      <c r="G57" s="2"/>
      <c r="H57" s="2"/>
      <c r="I57" s="2"/>
      <c r="J57" s="2"/>
      <c r="K57" s="2"/>
      <c r="L57" s="2"/>
    </row>
    <row r="58" spans="1:13" x14ac:dyDescent="0.25">
      <c r="B58" s="9"/>
      <c r="C58" s="2"/>
      <c r="D58" s="2" t="s">
        <v>40</v>
      </c>
      <c r="E58" s="2"/>
      <c r="F58" s="2"/>
      <c r="G58" s="2"/>
      <c r="H58" s="2"/>
      <c r="I58" s="2"/>
      <c r="J58" s="2"/>
      <c r="K58" s="2"/>
      <c r="L58" s="2"/>
    </row>
    <row r="59" spans="1:13" x14ac:dyDescent="0.25"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3" x14ac:dyDescent="0.25">
      <c r="B60" s="13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3" x14ac:dyDescent="0.25">
      <c r="B61" s="13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3" x14ac:dyDescent="0.25">
      <c r="A62" s="307" t="s">
        <v>41</v>
      </c>
      <c r="B62" s="307"/>
      <c r="C62" s="307"/>
      <c r="D62" s="307"/>
      <c r="E62" s="307"/>
      <c r="F62" s="307"/>
      <c r="G62" s="307"/>
      <c r="H62" s="307"/>
      <c r="I62" s="307"/>
      <c r="J62" s="307"/>
      <c r="K62" s="307"/>
      <c r="L62" s="307"/>
      <c r="M62" s="307"/>
    </row>
    <row r="67" spans="2:12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2:12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2:12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2:12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2:12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2:12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2:12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2:12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2:12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2:12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2:12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2:12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2:12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2:12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2:12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2:12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2:12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2:12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2:12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2:12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2:12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2:12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2:12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2:12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2:12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2:12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2:12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2:12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2:12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2:12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2:12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2:12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2:12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2:12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2:12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2:12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2:12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2:12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2:12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2:12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2:12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2:12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2:12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2:12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2:12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2:12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2:12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2:12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</sheetData>
  <mergeCells count="11">
    <mergeCell ref="A7:M8"/>
    <mergeCell ref="A9:M9"/>
    <mergeCell ref="C12:G12"/>
    <mergeCell ref="C17:G17"/>
    <mergeCell ref="C24:G24"/>
    <mergeCell ref="A62:M62"/>
    <mergeCell ref="C29:G29"/>
    <mergeCell ref="C37:G37"/>
    <mergeCell ref="C45:G45"/>
    <mergeCell ref="C49:G49"/>
    <mergeCell ref="C55:G55"/>
  </mergeCells>
  <hyperlinks>
    <hyperlink ref="C12" location="'cens ramader'!A1" display="CENS RAMADER"/>
    <hyperlink ref="C17" location="'estructura explotacions'!A1" display="ESTRUCTURA EXPLOTACIONS"/>
    <hyperlink ref="C24" location="Escorxadors!A1" display="ESCORXADORS"/>
    <hyperlink ref="C29" location="Consum!A1" display="CONSUM"/>
    <hyperlink ref="C37" location="'Comerc Ext.(t)'!A1" display="COMERÇ EXTERIOR"/>
    <hyperlink ref="E39" location="'Comerc Ext.(t)'!A1" display="Tones"/>
    <hyperlink ref="E40" location="'Comerc Ext. (Milers €)   '!A1" display="Milers d’euros"/>
    <hyperlink ref="E42" location="'Comerc Ext. (t) Comp.'!A1" display="Tones"/>
    <hyperlink ref="E43" location="'Comerc Ext. (Milers) Comp.'!A1" display="Milers d’euros."/>
    <hyperlink ref="C45" location="Pinsos!A1" display="INDÚSTRIA FABRICACIÓ DE PINSOS"/>
    <hyperlink ref="C49" location="'Info econòmica'!A1" display="INFORMACIÓ ECONÒMICA"/>
    <hyperlink ref="C55" location="Qualitat!A1" display="QUALITAT"/>
  </hyperlinks>
  <pageMargins left="0.7" right="0.7" top="0.75" bottom="0.75" header="0.51180555555555496" footer="0.51180555555555496"/>
  <pageSetup paperSize="9" firstPageNumber="0" fitToHeight="0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6"/>
  <sheetViews>
    <sheetView showGridLines="0" topLeftCell="A271" zoomScale="85" zoomScaleNormal="85" workbookViewId="0">
      <selection activeCell="S292" sqref="S292"/>
    </sheetView>
  </sheetViews>
  <sheetFormatPr defaultColWidth="8.7109375" defaultRowHeight="15" x14ac:dyDescent="0.25"/>
  <cols>
    <col min="1" max="1" width="28.5703125" customWidth="1"/>
    <col min="2" max="2" width="15.5703125" customWidth="1"/>
    <col min="3" max="3" width="14.42578125" customWidth="1"/>
    <col min="4" max="4" width="17" customWidth="1"/>
    <col min="5" max="5" width="12" customWidth="1"/>
    <col min="6" max="6" width="15" customWidth="1"/>
    <col min="7" max="8" width="12" customWidth="1"/>
    <col min="9" max="9" width="17.140625" customWidth="1"/>
    <col min="10" max="10" width="14.42578125" customWidth="1"/>
    <col min="11" max="11" width="16.28515625" customWidth="1"/>
    <col min="12" max="12" width="12" customWidth="1"/>
    <col min="13" max="13" width="14.42578125" customWidth="1"/>
    <col min="14" max="14" width="12" customWidth="1"/>
    <col min="15" max="15" width="11.7109375" customWidth="1"/>
    <col min="16" max="16" width="12" customWidth="1"/>
    <col min="17" max="17" width="12.5703125" customWidth="1"/>
    <col min="18" max="18" width="11.5703125" customWidth="1"/>
    <col min="19" max="19" width="12" customWidth="1"/>
    <col min="20" max="21" width="12.28515625" customWidth="1"/>
    <col min="22" max="1026" width="9.28515625" customWidth="1"/>
  </cols>
  <sheetData>
    <row r="1" spans="1:21" ht="38.25" customHeight="1" x14ac:dyDescent="0.25">
      <c r="A1" s="314" t="s">
        <v>16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04"/>
    </row>
    <row r="2" spans="1:21" ht="14.2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21" ht="21.75" customHeight="1" x14ac:dyDescent="0.25">
      <c r="A3" s="343" t="s">
        <v>160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05"/>
    </row>
    <row r="5" spans="1:21" ht="16.5" thickBot="1" x14ac:dyDescent="0.3">
      <c r="A5" s="15"/>
      <c r="B5" s="29"/>
      <c r="C5" s="30"/>
      <c r="D5" s="30"/>
      <c r="E5" s="313"/>
      <c r="F5" s="313"/>
      <c r="G5" s="313"/>
      <c r="H5" s="30"/>
      <c r="I5" s="30"/>
      <c r="J5" s="30"/>
      <c r="K5" s="30"/>
      <c r="L5" s="30"/>
      <c r="M5" s="30"/>
      <c r="N5" s="30"/>
      <c r="O5" s="30"/>
      <c r="Q5" s="146"/>
    </row>
    <row r="6" spans="1:21" ht="16.5" thickTop="1" thickBot="1" x14ac:dyDescent="0.3">
      <c r="A6" s="17"/>
      <c r="B6" s="32">
        <v>2004</v>
      </c>
      <c r="C6" s="32">
        <v>2005</v>
      </c>
      <c r="D6" s="32">
        <v>2006</v>
      </c>
      <c r="E6" s="32">
        <v>2007</v>
      </c>
      <c r="F6" s="32">
        <v>2008</v>
      </c>
      <c r="G6" s="32">
        <v>2009</v>
      </c>
      <c r="H6" s="32">
        <v>2010</v>
      </c>
      <c r="I6" s="32">
        <v>2011</v>
      </c>
      <c r="J6" s="32">
        <v>2012</v>
      </c>
      <c r="K6" s="32">
        <v>2013</v>
      </c>
      <c r="L6" s="32">
        <v>2014</v>
      </c>
      <c r="M6" s="32">
        <v>2015</v>
      </c>
      <c r="N6" s="32">
        <v>2016</v>
      </c>
      <c r="O6" s="32">
        <v>2017</v>
      </c>
      <c r="P6" s="70">
        <v>2018</v>
      </c>
      <c r="Q6" s="70">
        <v>2019</v>
      </c>
      <c r="R6" s="70">
        <v>2020</v>
      </c>
      <c r="S6" s="70">
        <v>2021</v>
      </c>
      <c r="T6" s="70">
        <v>2022</v>
      </c>
      <c r="U6" s="70">
        <v>2023</v>
      </c>
    </row>
    <row r="7" spans="1:21" x14ac:dyDescent="0.25">
      <c r="A7" s="53" t="s">
        <v>161</v>
      </c>
      <c r="B7" s="21">
        <v>60671.72</v>
      </c>
      <c r="C7" s="21">
        <v>61941.19</v>
      </c>
      <c r="D7" s="21">
        <v>76838.320000000007</v>
      </c>
      <c r="E7" s="21">
        <v>78661.42</v>
      </c>
      <c r="F7" s="21">
        <v>79844.490000000005</v>
      </c>
      <c r="G7" s="21">
        <v>80777.428</v>
      </c>
      <c r="H7" s="21">
        <v>82654.752999999997</v>
      </c>
      <c r="I7" s="21">
        <v>82132.933000000005</v>
      </c>
      <c r="J7" s="21">
        <v>81244.67</v>
      </c>
      <c r="K7" s="21">
        <v>82565.308999999994</v>
      </c>
      <c r="L7" s="21">
        <v>80763.120999999999</v>
      </c>
      <c r="M7" s="21">
        <v>79314.088000000003</v>
      </c>
      <c r="N7" s="21">
        <v>79467.991999999998</v>
      </c>
      <c r="O7" s="21">
        <v>78556.342000000004</v>
      </c>
      <c r="P7" s="21">
        <v>76129.767999999996</v>
      </c>
      <c r="Q7" s="21">
        <v>75011.524000000005</v>
      </c>
      <c r="R7" s="272">
        <v>82019.296999999991</v>
      </c>
      <c r="S7" s="272">
        <v>72519.410999999993</v>
      </c>
      <c r="T7" s="272">
        <v>66138.739000000001</v>
      </c>
      <c r="U7" s="272">
        <v>70158</v>
      </c>
    </row>
    <row r="8" spans="1:21" x14ac:dyDescent="0.25">
      <c r="A8" s="53" t="s">
        <v>162</v>
      </c>
      <c r="B8" s="21">
        <v>347995.4</v>
      </c>
      <c r="C8" s="21">
        <v>365945.45</v>
      </c>
      <c r="D8" s="21">
        <v>489383</v>
      </c>
      <c r="E8" s="21">
        <v>495980.51</v>
      </c>
      <c r="F8" s="21">
        <v>513382.59</v>
      </c>
      <c r="G8" s="21">
        <v>504013.26</v>
      </c>
      <c r="H8" s="21">
        <v>505949.69</v>
      </c>
      <c r="I8" s="21">
        <v>493973.63</v>
      </c>
      <c r="J8" s="21">
        <v>485327.03</v>
      </c>
      <c r="K8" s="21">
        <v>503677.67</v>
      </c>
      <c r="L8" s="21">
        <v>494969.26</v>
      </c>
      <c r="M8" s="21">
        <v>497699.45</v>
      </c>
      <c r="N8" s="21">
        <v>486073.57</v>
      </c>
      <c r="O8" s="21">
        <v>491576.93</v>
      </c>
      <c r="P8" s="21">
        <v>475357.43</v>
      </c>
      <c r="Q8" s="21">
        <v>480936.64</v>
      </c>
      <c r="R8" s="272">
        <v>540103.51</v>
      </c>
      <c r="S8" s="272">
        <v>483891.59</v>
      </c>
      <c r="T8" s="272">
        <v>478295.43</v>
      </c>
      <c r="U8" s="272">
        <v>545760</v>
      </c>
    </row>
    <row r="9" spans="1:21" x14ac:dyDescent="0.25">
      <c r="A9" s="53" t="s">
        <v>163</v>
      </c>
      <c r="B9" s="80">
        <v>5.7357101463416598</v>
      </c>
      <c r="C9" s="80">
        <v>5.9079499441324899</v>
      </c>
      <c r="D9" s="80">
        <v>6.3689966152305297</v>
      </c>
      <c r="E9" s="80">
        <v>6.3052575201413896</v>
      </c>
      <c r="F9" s="80">
        <v>6.4297810656690304</v>
      </c>
      <c r="G9" s="80">
        <v>6.2395310000000004</v>
      </c>
      <c r="H9" s="80">
        <v>6.1212410000000004</v>
      </c>
      <c r="I9" s="80">
        <v>6.0143190000000004</v>
      </c>
      <c r="J9" s="80">
        <v>5.9736479999999998</v>
      </c>
      <c r="K9" s="80">
        <v>6.1003550000000004</v>
      </c>
      <c r="L9" s="80">
        <v>6.128654</v>
      </c>
      <c r="M9" s="80">
        <v>6.2750450000000004</v>
      </c>
      <c r="N9" s="80">
        <v>6.1165960000000004</v>
      </c>
      <c r="O9" s="80">
        <v>6.2576349999999996</v>
      </c>
      <c r="P9" s="80">
        <v>6.2440414897888603</v>
      </c>
      <c r="Q9" s="80">
        <v>6.4115033844666298</v>
      </c>
      <c r="R9" s="80">
        <v>6.5850785090245294</v>
      </c>
      <c r="S9" s="80">
        <v>6.6725802557883442</v>
      </c>
      <c r="T9" s="80">
        <v>7.23</v>
      </c>
      <c r="U9" s="80">
        <v>7.78</v>
      </c>
    </row>
    <row r="10" spans="1:21" x14ac:dyDescent="0.25">
      <c r="A10" s="53" t="s">
        <v>164</v>
      </c>
      <c r="B10" s="80">
        <v>10.18</v>
      </c>
      <c r="C10" s="80">
        <v>10.050000000000001</v>
      </c>
      <c r="D10" s="80">
        <v>12.35</v>
      </c>
      <c r="E10" s="80">
        <v>12.43</v>
      </c>
      <c r="F10" s="80">
        <v>12.04</v>
      </c>
      <c r="G10" s="80">
        <v>12.002871000000001</v>
      </c>
      <c r="H10" s="80">
        <v>11.798928</v>
      </c>
      <c r="I10" s="80">
        <v>11.719885</v>
      </c>
      <c r="J10" s="80">
        <v>11.71617</v>
      </c>
      <c r="K10" s="80">
        <v>12.168841</v>
      </c>
      <c r="L10" s="80">
        <v>12.442311</v>
      </c>
      <c r="M10" s="80">
        <v>11.958947999999999</v>
      </c>
      <c r="N10" s="80">
        <v>10.795678000000001</v>
      </c>
      <c r="O10" s="80">
        <v>11.184177999999999</v>
      </c>
      <c r="P10" s="80">
        <v>11.0026926114801</v>
      </c>
      <c r="Q10" s="80">
        <v>10.4789716693339</v>
      </c>
      <c r="R10" s="80">
        <v>11.533825206933725</v>
      </c>
      <c r="S10" s="80">
        <v>10.311344648646541</v>
      </c>
      <c r="T10" s="80">
        <v>9.3699999999999992</v>
      </c>
      <c r="U10" s="80">
        <v>9.74</v>
      </c>
    </row>
    <row r="11" spans="1:21" x14ac:dyDescent="0.25">
      <c r="A11" s="53" t="s">
        <v>165</v>
      </c>
      <c r="B11" s="80">
        <v>58.5</v>
      </c>
      <c r="C11" s="80">
        <v>59.39</v>
      </c>
      <c r="D11" s="80">
        <v>78.67</v>
      </c>
      <c r="E11" s="80">
        <v>78.37</v>
      </c>
      <c r="F11" s="80">
        <v>77.510000000000005</v>
      </c>
      <c r="G11" s="80">
        <v>74.892159000000007</v>
      </c>
      <c r="H11" s="80">
        <v>72.223068999999995</v>
      </c>
      <c r="I11" s="80">
        <v>70.487054000000001</v>
      </c>
      <c r="J11" s="80">
        <v>69.988733999999994</v>
      </c>
      <c r="K11" s="80">
        <v>74.234737999999993</v>
      </c>
      <c r="L11" s="80">
        <v>76.254613000000006</v>
      </c>
      <c r="M11" s="80">
        <v>75.042978000000005</v>
      </c>
      <c r="N11" s="80">
        <v>66.032820999999998</v>
      </c>
      <c r="O11" s="80">
        <v>69.986553999999998</v>
      </c>
      <c r="P11" s="80">
        <v>68.701269165475296</v>
      </c>
      <c r="Q11" s="80">
        <v>67.185962323664199</v>
      </c>
      <c r="R11" s="80">
        <v>75.951144497024686</v>
      </c>
      <c r="S11" s="80">
        <v>68.803274713187704</v>
      </c>
      <c r="T11" s="80">
        <v>67.75</v>
      </c>
      <c r="U11" s="80">
        <v>75.760000000000005</v>
      </c>
    </row>
    <row r="12" spans="1:21" ht="26.25" thickBot="1" x14ac:dyDescent="0.3">
      <c r="A12" s="22" t="s">
        <v>166</v>
      </c>
      <c r="B12" s="73">
        <v>325189.83</v>
      </c>
      <c r="C12" s="73">
        <v>332153.77</v>
      </c>
      <c r="D12" s="73">
        <v>348695.56</v>
      </c>
      <c r="E12" s="73">
        <v>364973.38</v>
      </c>
      <c r="F12" s="73">
        <v>348695.56</v>
      </c>
      <c r="G12" s="73">
        <v>332153.77</v>
      </c>
      <c r="H12" s="73">
        <v>325189.83</v>
      </c>
      <c r="I12" s="73">
        <v>387758.18958000001</v>
      </c>
      <c r="J12" s="73">
        <v>388179.73319</v>
      </c>
      <c r="K12" s="73">
        <v>391660.48215</v>
      </c>
      <c r="L12" s="73">
        <v>363489.71311000001</v>
      </c>
      <c r="M12" s="73">
        <v>358411.23015600001</v>
      </c>
      <c r="N12" s="73">
        <v>350420.63049299998</v>
      </c>
      <c r="O12" s="73">
        <v>352283.14659299998</v>
      </c>
      <c r="P12" s="73">
        <v>341631.42233600002</v>
      </c>
      <c r="Q12" s="73">
        <v>341492.40595500002</v>
      </c>
      <c r="R12" s="271">
        <v>369057.17849999998</v>
      </c>
      <c r="S12" s="271">
        <v>330305.375459</v>
      </c>
      <c r="T12" s="271">
        <v>295064.00644899998</v>
      </c>
      <c r="U12" s="271">
        <v>309873.59999999998</v>
      </c>
    </row>
    <row r="13" spans="1:21" ht="15.75" thickTop="1" x14ac:dyDescent="0.25">
      <c r="A13" s="74" t="s">
        <v>265</v>
      </c>
    </row>
    <row r="14" spans="1:21" x14ac:dyDescent="0.25">
      <c r="A14" s="57" t="s">
        <v>167</v>
      </c>
    </row>
    <row r="18" spans="1:17" x14ac:dyDescent="0.25">
      <c r="A18" s="57"/>
    </row>
    <row r="19" spans="1:17" ht="35.25" customHeight="1" x14ac:dyDescent="0.25">
      <c r="A19" s="314" t="s">
        <v>16</v>
      </c>
      <c r="B19" s="314"/>
      <c r="C19" s="314"/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</row>
    <row r="20" spans="1:17" ht="12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17" ht="22.5" customHeight="1" x14ac:dyDescent="0.25">
      <c r="A21" s="343" t="s">
        <v>168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  <c r="O21" s="343"/>
      <c r="P21" s="343"/>
      <c r="Q21" s="343"/>
    </row>
    <row r="22" spans="1:17" ht="15.75" thickBot="1" x14ac:dyDescent="0.3">
      <c r="A22" s="147"/>
      <c r="B22" s="147"/>
      <c r="C22" s="147"/>
      <c r="D22" s="147"/>
      <c r="E22" s="147"/>
      <c r="F22" s="147"/>
      <c r="G22" s="147"/>
      <c r="H22" s="147"/>
      <c r="I22" s="281"/>
      <c r="J22" s="147"/>
      <c r="K22" s="147"/>
      <c r="L22" s="147"/>
      <c r="M22" s="147"/>
      <c r="N22" s="147"/>
      <c r="O22" s="147"/>
      <c r="P22" s="147"/>
      <c r="Q22" s="147"/>
    </row>
    <row r="23" spans="1:17" ht="19.5" thickTop="1" thickBot="1" x14ac:dyDescent="0.3">
      <c r="A23" s="148">
        <v>2004</v>
      </c>
      <c r="B23" s="148"/>
      <c r="C23" s="148"/>
      <c r="D23" s="148"/>
      <c r="E23" s="148"/>
      <c r="F23" s="148"/>
      <c r="H23" s="331">
        <v>2005</v>
      </c>
      <c r="I23" s="331"/>
      <c r="J23" s="148"/>
      <c r="K23" s="148"/>
      <c r="L23" s="148"/>
      <c r="M23" s="148"/>
      <c r="N23" s="148"/>
    </row>
    <row r="24" spans="1:17" ht="15" customHeight="1" thickBot="1" x14ac:dyDescent="0.3">
      <c r="A24" s="333" t="s">
        <v>169</v>
      </c>
      <c r="B24" s="342" t="s">
        <v>170</v>
      </c>
      <c r="C24" s="340" t="s">
        <v>171</v>
      </c>
      <c r="D24" s="340" t="s">
        <v>172</v>
      </c>
      <c r="E24" s="340" t="s">
        <v>164</v>
      </c>
      <c r="F24" s="340" t="s">
        <v>165</v>
      </c>
      <c r="H24" s="332" t="s">
        <v>169</v>
      </c>
      <c r="I24" s="333"/>
      <c r="J24" s="342" t="s">
        <v>170</v>
      </c>
      <c r="K24" s="340" t="s">
        <v>171</v>
      </c>
      <c r="L24" s="340" t="s">
        <v>172</v>
      </c>
      <c r="M24" s="340" t="s">
        <v>164</v>
      </c>
      <c r="N24" s="340" t="s">
        <v>165</v>
      </c>
    </row>
    <row r="25" spans="1:17" ht="24" customHeight="1" thickTop="1" thickBot="1" x14ac:dyDescent="0.3">
      <c r="A25" s="333"/>
      <c r="B25" s="342"/>
      <c r="C25" s="340"/>
      <c r="D25" s="340"/>
      <c r="E25" s="340"/>
      <c r="F25" s="340"/>
      <c r="H25" s="334"/>
      <c r="I25" s="335"/>
      <c r="J25" s="342"/>
      <c r="K25" s="340"/>
      <c r="L25" s="340"/>
      <c r="M25" s="340"/>
      <c r="N25" s="340"/>
    </row>
    <row r="26" spans="1:17" ht="15.75" thickTop="1" x14ac:dyDescent="0.25">
      <c r="A26" s="149" t="s">
        <v>173</v>
      </c>
      <c r="B26" s="150">
        <v>13567.18</v>
      </c>
      <c r="C26" s="150">
        <v>208722.37</v>
      </c>
      <c r="D26" s="150">
        <v>15.38</v>
      </c>
      <c r="E26" s="150">
        <v>2.2799999999999998</v>
      </c>
      <c r="F26" s="150">
        <v>35.08</v>
      </c>
      <c r="H26" s="336" t="s">
        <v>173</v>
      </c>
      <c r="I26" s="337"/>
      <c r="J26" s="150">
        <v>15158</v>
      </c>
      <c r="K26" s="150">
        <v>244121.98</v>
      </c>
      <c r="L26" s="150">
        <v>16.11</v>
      </c>
      <c r="M26" s="150">
        <v>2.4700000000000002</v>
      </c>
      <c r="N26" s="150">
        <v>39.630000000000003</v>
      </c>
    </row>
    <row r="27" spans="1:17" x14ac:dyDescent="0.25">
      <c r="A27" s="151" t="s">
        <v>174</v>
      </c>
      <c r="B27" s="150">
        <v>695.33</v>
      </c>
      <c r="C27" s="150">
        <v>1946.38</v>
      </c>
      <c r="D27" s="150">
        <v>2.8</v>
      </c>
      <c r="E27" s="150">
        <v>0.11</v>
      </c>
      <c r="F27" s="150">
        <v>0.33</v>
      </c>
      <c r="H27" s="327" t="s">
        <v>174</v>
      </c>
      <c r="I27" s="328"/>
      <c r="J27" s="150">
        <v>787.14</v>
      </c>
      <c r="K27" s="150">
        <v>2053.44</v>
      </c>
      <c r="L27" s="150">
        <v>2.61</v>
      </c>
      <c r="M27" s="150">
        <v>0.13</v>
      </c>
      <c r="N27" s="150">
        <v>0.32</v>
      </c>
    </row>
    <row r="28" spans="1:17" x14ac:dyDescent="0.25">
      <c r="A28" s="151" t="s">
        <v>175</v>
      </c>
      <c r="B28" s="150">
        <v>1212.95</v>
      </c>
      <c r="C28" s="150">
        <v>20743.61</v>
      </c>
      <c r="D28" s="150">
        <v>17.100000000000001</v>
      </c>
      <c r="E28" s="150">
        <v>0.19</v>
      </c>
      <c r="F28" s="150">
        <v>3.5</v>
      </c>
      <c r="H28" s="327" t="s">
        <v>175</v>
      </c>
      <c r="I28" s="328"/>
      <c r="J28" s="150">
        <v>1446.04</v>
      </c>
      <c r="K28" s="150">
        <v>24476.31</v>
      </c>
      <c r="L28" s="150">
        <v>16.93</v>
      </c>
      <c r="M28" s="150">
        <v>0.25</v>
      </c>
      <c r="N28" s="150">
        <v>3.98</v>
      </c>
    </row>
    <row r="29" spans="1:17" ht="14.65" customHeight="1" x14ac:dyDescent="0.25">
      <c r="A29" s="151" t="s">
        <v>176</v>
      </c>
      <c r="B29" s="150">
        <v>1390.64</v>
      </c>
      <c r="C29" s="150">
        <v>6319.74</v>
      </c>
      <c r="D29" s="150">
        <v>4.54</v>
      </c>
      <c r="E29" s="150">
        <v>0.22</v>
      </c>
      <c r="F29" s="150">
        <v>1.06</v>
      </c>
      <c r="H29" s="327" t="s">
        <v>176</v>
      </c>
      <c r="I29" s="328"/>
      <c r="J29" s="150">
        <v>1380.42</v>
      </c>
      <c r="K29" s="150">
        <v>6515.72</v>
      </c>
      <c r="L29" s="150">
        <v>4.72</v>
      </c>
      <c r="M29" s="150">
        <v>0.23</v>
      </c>
      <c r="N29" s="150">
        <v>1.05</v>
      </c>
    </row>
    <row r="30" spans="1:17" ht="14.65" customHeight="1" x14ac:dyDescent="0.25">
      <c r="A30" s="151" t="s">
        <v>177</v>
      </c>
      <c r="B30" s="150">
        <v>1482.18</v>
      </c>
      <c r="C30" s="150">
        <v>8621.2999999999993</v>
      </c>
      <c r="D30" s="150">
        <v>5.82</v>
      </c>
      <c r="E30" s="150">
        <v>0.24</v>
      </c>
      <c r="F30" s="150">
        <v>1.46</v>
      </c>
      <c r="H30" s="327" t="s">
        <v>177</v>
      </c>
      <c r="I30" s="328"/>
      <c r="J30" s="150">
        <v>1678.34</v>
      </c>
      <c r="K30" s="150">
        <v>9560.84</v>
      </c>
      <c r="L30" s="150">
        <v>5.7</v>
      </c>
      <c r="M30" s="150">
        <v>0.28000000000000003</v>
      </c>
      <c r="N30" s="150">
        <v>1.55</v>
      </c>
    </row>
    <row r="31" spans="1:17" x14ac:dyDescent="0.25">
      <c r="A31" s="151" t="s">
        <v>178</v>
      </c>
      <c r="B31" s="150">
        <v>4558.41</v>
      </c>
      <c r="C31" s="150">
        <v>36795.75</v>
      </c>
      <c r="D31" s="150">
        <v>8.07</v>
      </c>
      <c r="E31" s="150">
        <v>0.75</v>
      </c>
      <c r="F31" s="150">
        <v>6.17</v>
      </c>
      <c r="H31" s="327" t="s">
        <v>178</v>
      </c>
      <c r="I31" s="328"/>
      <c r="J31" s="150">
        <v>4641.1499999999996</v>
      </c>
      <c r="K31" s="150">
        <v>38065.51</v>
      </c>
      <c r="L31" s="150">
        <v>8.1999999999999993</v>
      </c>
      <c r="M31" s="150">
        <v>0.76</v>
      </c>
      <c r="N31" s="150">
        <v>6.18</v>
      </c>
    </row>
    <row r="32" spans="1:17" ht="14.65" customHeight="1" x14ac:dyDescent="0.25">
      <c r="A32" s="151" t="s">
        <v>179</v>
      </c>
      <c r="B32" s="150">
        <v>2266.11</v>
      </c>
      <c r="C32" s="150">
        <v>17145.29</v>
      </c>
      <c r="D32" s="150">
        <v>7.57</v>
      </c>
      <c r="E32" s="150">
        <v>0.38</v>
      </c>
      <c r="F32" s="150">
        <v>2.87</v>
      </c>
      <c r="H32" s="327" t="s">
        <v>179</v>
      </c>
      <c r="I32" s="328"/>
      <c r="J32" s="150">
        <v>2404.12</v>
      </c>
      <c r="K32" s="150">
        <v>19198.900000000001</v>
      </c>
      <c r="L32" s="150">
        <v>7.99</v>
      </c>
      <c r="M32" s="150">
        <v>0.39</v>
      </c>
      <c r="N32" s="150">
        <v>3.12</v>
      </c>
    </row>
    <row r="33" spans="1:14" ht="14.65" customHeight="1" x14ac:dyDescent="0.25">
      <c r="A33" s="151" t="s">
        <v>180</v>
      </c>
      <c r="B33" s="150">
        <v>6524.67</v>
      </c>
      <c r="C33" s="150">
        <v>52480.2</v>
      </c>
      <c r="D33" s="150">
        <v>8.0399999999999991</v>
      </c>
      <c r="E33" s="150">
        <v>1.1200000000000001</v>
      </c>
      <c r="F33" s="150">
        <v>8.82</v>
      </c>
      <c r="H33" s="327" t="s">
        <v>180</v>
      </c>
      <c r="I33" s="328"/>
      <c r="J33" s="150">
        <v>6925.14</v>
      </c>
      <c r="K33" s="150">
        <v>56975.72</v>
      </c>
      <c r="L33" s="150">
        <v>8.23</v>
      </c>
      <c r="M33" s="150">
        <v>1.1200000000000001</v>
      </c>
      <c r="N33" s="150">
        <v>9.25</v>
      </c>
    </row>
    <row r="34" spans="1:14" ht="25.5" x14ac:dyDescent="0.25">
      <c r="A34" s="151" t="s">
        <v>181</v>
      </c>
      <c r="B34" s="150">
        <v>2941.36</v>
      </c>
      <c r="C34" s="150">
        <v>21628.02</v>
      </c>
      <c r="D34" s="150">
        <v>7.35</v>
      </c>
      <c r="E34" s="150">
        <v>0.5</v>
      </c>
      <c r="F34" s="150">
        <v>3.65</v>
      </c>
      <c r="H34" s="327" t="s">
        <v>181</v>
      </c>
      <c r="I34" s="328"/>
      <c r="J34" s="150">
        <v>2588.21</v>
      </c>
      <c r="K34" s="150">
        <v>19139.599999999999</v>
      </c>
      <c r="L34" s="150">
        <v>7.39</v>
      </c>
      <c r="M34" s="150">
        <v>0.43</v>
      </c>
      <c r="N34" s="150">
        <v>3.1</v>
      </c>
    </row>
    <row r="35" spans="1:14" ht="14.65" customHeight="1" x14ac:dyDescent="0.25">
      <c r="A35" s="151" t="s">
        <v>182</v>
      </c>
      <c r="B35" s="150">
        <v>4246.8</v>
      </c>
      <c r="C35" s="150">
        <v>15837.15</v>
      </c>
      <c r="D35" s="150">
        <v>3.73</v>
      </c>
      <c r="E35" s="150">
        <v>0.71</v>
      </c>
      <c r="F35" s="150">
        <v>2.65</v>
      </c>
      <c r="H35" s="327" t="s">
        <v>182</v>
      </c>
      <c r="I35" s="328"/>
      <c r="J35" s="150">
        <v>4528.07</v>
      </c>
      <c r="K35" s="150">
        <v>16393.95</v>
      </c>
      <c r="L35" s="150">
        <v>3.62</v>
      </c>
      <c r="M35" s="150">
        <v>0.73</v>
      </c>
      <c r="N35" s="150">
        <v>2.65</v>
      </c>
    </row>
    <row r="36" spans="1:14" x14ac:dyDescent="0.25">
      <c r="A36" s="151" t="s">
        <v>183</v>
      </c>
      <c r="B36" s="150">
        <v>11298.85</v>
      </c>
      <c r="C36" s="150">
        <v>82987.47</v>
      </c>
      <c r="D36" s="150">
        <v>7.34</v>
      </c>
      <c r="E36" s="150">
        <v>1.92</v>
      </c>
      <c r="F36" s="150">
        <v>13.96</v>
      </c>
      <c r="H36" s="327" t="s">
        <v>183</v>
      </c>
      <c r="I36" s="328"/>
      <c r="J36" s="150">
        <v>11426.84</v>
      </c>
      <c r="K36" s="150">
        <v>85108.67</v>
      </c>
      <c r="L36" s="150">
        <v>7.45</v>
      </c>
      <c r="M36" s="150">
        <v>1.85</v>
      </c>
      <c r="N36" s="150">
        <v>13.81</v>
      </c>
    </row>
    <row r="37" spans="1:14" x14ac:dyDescent="0.25">
      <c r="A37" s="151" t="s">
        <v>184</v>
      </c>
      <c r="B37" s="150">
        <v>13305.11</v>
      </c>
      <c r="C37" s="150">
        <v>84460.6</v>
      </c>
      <c r="D37" s="150">
        <v>6.35</v>
      </c>
      <c r="E37" s="150">
        <v>2.2400000000000002</v>
      </c>
      <c r="F37" s="150">
        <v>14.21</v>
      </c>
      <c r="H37" s="327" t="s">
        <v>184</v>
      </c>
      <c r="I37" s="328"/>
      <c r="J37" s="150">
        <v>13489.21</v>
      </c>
      <c r="K37" s="150">
        <v>87385.39</v>
      </c>
      <c r="L37" s="150">
        <v>6.48</v>
      </c>
      <c r="M37" s="150">
        <v>2.19</v>
      </c>
      <c r="N37" s="150">
        <v>14.18</v>
      </c>
    </row>
    <row r="38" spans="1:14" ht="14.65" customHeight="1" x14ac:dyDescent="0.25">
      <c r="A38" s="151" t="s">
        <v>185</v>
      </c>
      <c r="B38" s="150">
        <v>2100.04</v>
      </c>
      <c r="C38" s="150">
        <v>13210.97</v>
      </c>
      <c r="D38" s="150">
        <v>6.29</v>
      </c>
      <c r="E38" s="150">
        <v>0.36</v>
      </c>
      <c r="F38" s="150">
        <v>2.21</v>
      </c>
      <c r="H38" s="327" t="s">
        <v>185</v>
      </c>
      <c r="I38" s="328"/>
      <c r="J38" s="150">
        <v>2181.1999999999998</v>
      </c>
      <c r="K38" s="150">
        <v>14465.49</v>
      </c>
      <c r="L38" s="150">
        <v>6.63</v>
      </c>
      <c r="M38" s="150">
        <v>0.35</v>
      </c>
      <c r="N38" s="150">
        <v>2.36</v>
      </c>
    </row>
    <row r="39" spans="1:14" ht="14.65" customHeight="1" x14ac:dyDescent="0.25">
      <c r="A39" s="152" t="s">
        <v>186</v>
      </c>
      <c r="B39" s="150">
        <v>1855.99</v>
      </c>
      <c r="C39" s="150">
        <v>13719.07</v>
      </c>
      <c r="D39" s="150">
        <v>7.39</v>
      </c>
      <c r="E39" s="150">
        <v>0.33</v>
      </c>
      <c r="F39" s="150">
        <v>2.29</v>
      </c>
      <c r="H39" s="327" t="s">
        <v>186</v>
      </c>
      <c r="I39" s="328"/>
      <c r="J39" s="150">
        <v>1739.98</v>
      </c>
      <c r="K39" s="150">
        <v>12547.51</v>
      </c>
      <c r="L39" s="150">
        <v>7.21</v>
      </c>
      <c r="M39" s="150">
        <v>0.28000000000000003</v>
      </c>
      <c r="N39" s="150">
        <v>2.0299999999999998</v>
      </c>
    </row>
    <row r="40" spans="1:14" ht="14.65" customHeight="1" x14ac:dyDescent="0.25">
      <c r="A40" s="153" t="s">
        <v>187</v>
      </c>
      <c r="B40" s="154">
        <v>67445.61</v>
      </c>
      <c r="C40" s="154">
        <v>584617.93000000005</v>
      </c>
      <c r="D40" s="154">
        <v>8.67</v>
      </c>
      <c r="E40" s="154">
        <v>11.35</v>
      </c>
      <c r="F40" s="154">
        <v>98.29</v>
      </c>
      <c r="H40" s="338" t="s">
        <v>187</v>
      </c>
      <c r="I40" s="339"/>
      <c r="J40" s="154">
        <v>70373.820000000007</v>
      </c>
      <c r="K40" s="154">
        <v>636008.97</v>
      </c>
      <c r="L40" s="154">
        <v>9.0399999999999991</v>
      </c>
      <c r="M40" s="154">
        <v>11.41</v>
      </c>
      <c r="N40" s="154">
        <v>103.19</v>
      </c>
    </row>
    <row r="41" spans="1:14" ht="14.65" customHeight="1" thickBot="1" x14ac:dyDescent="0.3">
      <c r="A41" s="155" t="s">
        <v>188</v>
      </c>
      <c r="B41" s="156">
        <v>60671.72</v>
      </c>
      <c r="C41" s="156">
        <v>347995.4</v>
      </c>
      <c r="D41" s="156">
        <v>5.74</v>
      </c>
      <c r="E41" s="156">
        <v>10.18</v>
      </c>
      <c r="F41" s="156">
        <v>58.5</v>
      </c>
      <c r="H41" s="329" t="s">
        <v>188</v>
      </c>
      <c r="I41" s="330"/>
      <c r="J41" s="156">
        <v>61941.19</v>
      </c>
      <c r="K41" s="156">
        <v>365945.45</v>
      </c>
      <c r="L41" s="156">
        <v>5.91</v>
      </c>
      <c r="M41" s="156">
        <v>10.050000000000001</v>
      </c>
      <c r="N41" s="156">
        <v>59.39</v>
      </c>
    </row>
    <row r="42" spans="1:14" ht="15.75" thickTop="1" x14ac:dyDescent="0.25">
      <c r="A42" s="157"/>
      <c r="B42" s="158"/>
      <c r="C42" s="158"/>
      <c r="D42" s="158"/>
      <c r="E42" s="158"/>
      <c r="F42" s="158"/>
      <c r="I42" s="157"/>
      <c r="J42" s="158"/>
      <c r="K42" s="158"/>
      <c r="L42" s="158"/>
      <c r="M42" s="158"/>
      <c r="N42" s="158"/>
    </row>
    <row r="43" spans="1:14" ht="15.75" thickBot="1" x14ac:dyDescent="0.3"/>
    <row r="44" spans="1:14" ht="19.5" thickTop="1" thickBot="1" x14ac:dyDescent="0.3">
      <c r="A44" s="148">
        <v>2006</v>
      </c>
      <c r="B44" s="148"/>
      <c r="C44" s="148"/>
      <c r="D44" s="148"/>
      <c r="E44" s="148"/>
      <c r="F44" s="148"/>
      <c r="H44" s="331">
        <v>2007</v>
      </c>
      <c r="I44" s="331"/>
      <c r="J44" s="148"/>
      <c r="K44" s="148"/>
      <c r="L44" s="148"/>
      <c r="M44" s="148"/>
      <c r="N44" s="148"/>
    </row>
    <row r="45" spans="1:14" ht="15" customHeight="1" thickBot="1" x14ac:dyDescent="0.3">
      <c r="A45" s="333" t="s">
        <v>169</v>
      </c>
      <c r="B45" s="342" t="s">
        <v>170</v>
      </c>
      <c r="C45" s="340" t="s">
        <v>171</v>
      </c>
      <c r="D45" s="340" t="s">
        <v>172</v>
      </c>
      <c r="E45" s="340" t="s">
        <v>164</v>
      </c>
      <c r="F45" s="340" t="s">
        <v>165</v>
      </c>
      <c r="H45" s="332" t="s">
        <v>169</v>
      </c>
      <c r="I45" s="333"/>
      <c r="J45" s="342" t="s">
        <v>170</v>
      </c>
      <c r="K45" s="340" t="s">
        <v>171</v>
      </c>
      <c r="L45" s="340" t="s">
        <v>172</v>
      </c>
      <c r="M45" s="340" t="s">
        <v>164</v>
      </c>
      <c r="N45" s="340" t="s">
        <v>165</v>
      </c>
    </row>
    <row r="46" spans="1:14" ht="25.5" customHeight="1" thickTop="1" thickBot="1" x14ac:dyDescent="0.3">
      <c r="A46" s="333"/>
      <c r="B46" s="342"/>
      <c r="C46" s="340"/>
      <c r="D46" s="340"/>
      <c r="E46" s="340"/>
      <c r="F46" s="340"/>
      <c r="H46" s="334"/>
      <c r="I46" s="335"/>
      <c r="J46" s="342"/>
      <c r="K46" s="340"/>
      <c r="L46" s="340"/>
      <c r="M46" s="340"/>
      <c r="N46" s="340"/>
    </row>
    <row r="47" spans="1:14" ht="15.75" thickTop="1" x14ac:dyDescent="0.25">
      <c r="A47" s="149" t="s">
        <v>173</v>
      </c>
      <c r="B47" s="150">
        <v>14994.72</v>
      </c>
      <c r="C47" s="150">
        <v>242700.57</v>
      </c>
      <c r="D47" s="150">
        <v>16.190000000000001</v>
      </c>
      <c r="E47" s="150">
        <v>2.41</v>
      </c>
      <c r="F47" s="150">
        <v>39.020000000000003</v>
      </c>
      <c r="H47" s="336" t="s">
        <v>173</v>
      </c>
      <c r="I47" s="337"/>
      <c r="J47" s="150">
        <v>15130.39</v>
      </c>
      <c r="K47" s="150">
        <v>263168.49</v>
      </c>
      <c r="L47" s="150">
        <v>17.393371221759701</v>
      </c>
      <c r="M47" s="150">
        <v>2.39</v>
      </c>
      <c r="N47" s="150">
        <v>41.57</v>
      </c>
    </row>
    <row r="48" spans="1:14" ht="14.65" customHeight="1" x14ac:dyDescent="0.25">
      <c r="A48" s="151" t="s">
        <v>174</v>
      </c>
      <c r="B48" s="150">
        <v>858.67</v>
      </c>
      <c r="C48" s="150">
        <v>2531.69</v>
      </c>
      <c r="D48" s="150">
        <v>2.95</v>
      </c>
      <c r="E48" s="150">
        <v>0.12</v>
      </c>
      <c r="F48" s="150">
        <v>0.4</v>
      </c>
      <c r="H48" s="327" t="s">
        <v>174</v>
      </c>
      <c r="I48" s="328"/>
      <c r="J48" s="150">
        <v>743.98</v>
      </c>
      <c r="K48" s="150">
        <v>2207.4699999999998</v>
      </c>
      <c r="L48" s="150">
        <v>2.9671093308959899</v>
      </c>
      <c r="M48" s="150">
        <v>0.12</v>
      </c>
      <c r="N48" s="150">
        <v>0.32</v>
      </c>
    </row>
    <row r="49" spans="1:14" x14ac:dyDescent="0.25">
      <c r="A49" s="151" t="s">
        <v>175</v>
      </c>
      <c r="B49" s="150">
        <v>1229.99</v>
      </c>
      <c r="C49" s="150">
        <v>21598.35</v>
      </c>
      <c r="D49" s="150">
        <v>17.559999999999999</v>
      </c>
      <c r="E49" s="150">
        <v>0.2</v>
      </c>
      <c r="F49" s="150">
        <v>3.46</v>
      </c>
      <c r="H49" s="327" t="s">
        <v>175</v>
      </c>
      <c r="I49" s="328"/>
      <c r="J49" s="150">
        <v>1209.5999999999999</v>
      </c>
      <c r="K49" s="150">
        <v>21618.98</v>
      </c>
      <c r="L49" s="150">
        <v>17.872833994709001</v>
      </c>
      <c r="M49" s="150">
        <v>0.19</v>
      </c>
      <c r="N49" s="150">
        <v>3.4</v>
      </c>
    </row>
    <row r="50" spans="1:14" ht="14.65" customHeight="1" x14ac:dyDescent="0.25">
      <c r="A50" s="151" t="s">
        <v>176</v>
      </c>
      <c r="B50" s="150">
        <v>1676.52</v>
      </c>
      <c r="C50" s="150">
        <v>8625.7099999999991</v>
      </c>
      <c r="D50" s="150">
        <v>5.15</v>
      </c>
      <c r="E50" s="150">
        <v>0.27</v>
      </c>
      <c r="F50" s="150">
        <v>1.39</v>
      </c>
      <c r="H50" s="327" t="s">
        <v>176</v>
      </c>
      <c r="I50" s="328"/>
      <c r="J50" s="150">
        <v>1794.95</v>
      </c>
      <c r="K50" s="150">
        <v>9414.7199999999993</v>
      </c>
      <c r="L50" s="150">
        <v>5.2451154628262602</v>
      </c>
      <c r="M50" s="150">
        <v>0.3</v>
      </c>
      <c r="N50" s="150">
        <v>1.49</v>
      </c>
    </row>
    <row r="51" spans="1:14" ht="14.65" customHeight="1" x14ac:dyDescent="0.25">
      <c r="A51" s="151" t="s">
        <v>177</v>
      </c>
      <c r="B51" s="150">
        <v>1721.71</v>
      </c>
      <c r="C51" s="150">
        <v>11122.98</v>
      </c>
      <c r="D51" s="150">
        <v>6.46</v>
      </c>
      <c r="E51" s="150">
        <v>0.28000000000000003</v>
      </c>
      <c r="F51" s="150">
        <v>1.8</v>
      </c>
      <c r="H51" s="327" t="s">
        <v>177</v>
      </c>
      <c r="I51" s="328"/>
      <c r="J51" s="150">
        <v>2018.24</v>
      </c>
      <c r="K51" s="150">
        <v>15064.28</v>
      </c>
      <c r="L51" s="150">
        <v>7.46406770255272</v>
      </c>
      <c r="M51" s="150">
        <v>0.33</v>
      </c>
      <c r="N51" s="150">
        <v>2.37</v>
      </c>
    </row>
    <row r="52" spans="1:14" x14ac:dyDescent="0.25">
      <c r="A52" s="151" t="s">
        <v>178</v>
      </c>
      <c r="B52" s="150">
        <v>4533.0600000000004</v>
      </c>
      <c r="C52" s="150">
        <v>38867.919999999998</v>
      </c>
      <c r="D52" s="150">
        <v>8.57</v>
      </c>
      <c r="E52" s="150">
        <v>0.72</v>
      </c>
      <c r="F52" s="150">
        <v>6.25</v>
      </c>
      <c r="H52" s="327" t="s">
        <v>178</v>
      </c>
      <c r="I52" s="328"/>
      <c r="J52" s="150">
        <v>4400.78</v>
      </c>
      <c r="K52" s="150">
        <v>38049.160000000003</v>
      </c>
      <c r="L52" s="150">
        <v>8.6460036629870203</v>
      </c>
      <c r="M52" s="150">
        <v>0.69</v>
      </c>
      <c r="N52" s="150">
        <v>6.02</v>
      </c>
    </row>
    <row r="53" spans="1:14" ht="14.65" customHeight="1" x14ac:dyDescent="0.25">
      <c r="A53" s="151" t="s">
        <v>179</v>
      </c>
      <c r="B53" s="150">
        <v>2370.15</v>
      </c>
      <c r="C53" s="150">
        <v>19141.38</v>
      </c>
      <c r="D53" s="150">
        <v>8.08</v>
      </c>
      <c r="E53" s="150">
        <v>0.39</v>
      </c>
      <c r="F53" s="150">
        <v>3.05</v>
      </c>
      <c r="H53" s="327" t="s">
        <v>179</v>
      </c>
      <c r="I53" s="328"/>
      <c r="J53" s="150">
        <v>2440.54</v>
      </c>
      <c r="K53" s="150">
        <v>21666.84</v>
      </c>
      <c r="L53" s="150">
        <v>8.8778876805952809</v>
      </c>
      <c r="M53" s="150">
        <v>0.38</v>
      </c>
      <c r="N53" s="150">
        <v>3.42</v>
      </c>
    </row>
    <row r="54" spans="1:14" ht="14.65" customHeight="1" x14ac:dyDescent="0.25">
      <c r="A54" s="151" t="s">
        <v>180</v>
      </c>
      <c r="B54" s="150">
        <v>6943.2</v>
      </c>
      <c r="C54" s="150">
        <v>60626.3</v>
      </c>
      <c r="D54" s="150">
        <v>8.73</v>
      </c>
      <c r="E54" s="150">
        <v>1.1100000000000001</v>
      </c>
      <c r="F54" s="150">
        <v>9.7200000000000006</v>
      </c>
      <c r="H54" s="327" t="s">
        <v>180</v>
      </c>
      <c r="I54" s="328"/>
      <c r="J54" s="150">
        <v>6915.87</v>
      </c>
      <c r="K54" s="150">
        <v>61384.87</v>
      </c>
      <c r="L54" s="150">
        <v>8.8759433014212306</v>
      </c>
      <c r="M54" s="150">
        <v>1.0900000000000001</v>
      </c>
      <c r="N54" s="150">
        <v>9.6999999999999993</v>
      </c>
    </row>
    <row r="55" spans="1:14" ht="25.5" x14ac:dyDescent="0.25">
      <c r="A55" s="151" t="s">
        <v>181</v>
      </c>
      <c r="B55" s="150">
        <v>2441.34</v>
      </c>
      <c r="C55" s="150">
        <v>19090.349999999999</v>
      </c>
      <c r="D55" s="150">
        <v>7.82</v>
      </c>
      <c r="E55" s="150">
        <v>0.4</v>
      </c>
      <c r="F55" s="150">
        <v>3.08</v>
      </c>
      <c r="H55" s="327" t="s">
        <v>181</v>
      </c>
      <c r="I55" s="328"/>
      <c r="J55" s="150">
        <v>2550.64</v>
      </c>
      <c r="K55" s="150">
        <v>20407.41</v>
      </c>
      <c r="L55" s="150">
        <v>8.0008978138820108</v>
      </c>
      <c r="M55" s="150">
        <v>0.39</v>
      </c>
      <c r="N55" s="150">
        <v>3.22</v>
      </c>
    </row>
    <row r="56" spans="1:14" ht="14.65" customHeight="1" x14ac:dyDescent="0.25">
      <c r="A56" s="151" t="s">
        <v>182</v>
      </c>
      <c r="B56" s="150">
        <v>4889.59</v>
      </c>
      <c r="C56" s="150">
        <v>19308.509999999998</v>
      </c>
      <c r="D56" s="150">
        <v>3.95</v>
      </c>
      <c r="E56" s="150">
        <v>0.79</v>
      </c>
      <c r="F56" s="150">
        <v>3.08</v>
      </c>
      <c r="H56" s="327" t="s">
        <v>182</v>
      </c>
      <c r="I56" s="328"/>
      <c r="J56" s="150">
        <v>5303.2</v>
      </c>
      <c r="K56" s="150">
        <v>21401.56</v>
      </c>
      <c r="L56" s="150">
        <v>4.0355936038618196</v>
      </c>
      <c r="M56" s="150">
        <v>0.83</v>
      </c>
      <c r="N56" s="150">
        <v>3.4</v>
      </c>
    </row>
    <row r="57" spans="1:14" x14ac:dyDescent="0.25">
      <c r="A57" s="151" t="s">
        <v>183</v>
      </c>
      <c r="B57" s="150">
        <v>10056.43</v>
      </c>
      <c r="C57" s="150">
        <v>80082.78</v>
      </c>
      <c r="D57" s="150">
        <v>7.96</v>
      </c>
      <c r="E57" s="150">
        <v>1.61</v>
      </c>
      <c r="F57" s="150">
        <v>12.88</v>
      </c>
      <c r="H57" s="327" t="s">
        <v>183</v>
      </c>
      <c r="I57" s="328"/>
      <c r="J57" s="150">
        <v>10860.85</v>
      </c>
      <c r="K57" s="150">
        <v>87831.37</v>
      </c>
      <c r="L57" s="150">
        <v>8.0869701726844596</v>
      </c>
      <c r="M57" s="150">
        <v>1.71</v>
      </c>
      <c r="N57" s="150">
        <v>13.88</v>
      </c>
    </row>
    <row r="58" spans="1:14" x14ac:dyDescent="0.25">
      <c r="A58" s="151" t="s">
        <v>184</v>
      </c>
      <c r="B58" s="150">
        <v>13800.46</v>
      </c>
      <c r="C58" s="150">
        <v>95724.97</v>
      </c>
      <c r="D58" s="150">
        <v>6.94</v>
      </c>
      <c r="E58" s="150">
        <v>2.23</v>
      </c>
      <c r="F58" s="150">
        <v>15.4</v>
      </c>
      <c r="H58" s="327" t="s">
        <v>184</v>
      </c>
      <c r="I58" s="328"/>
      <c r="J58" s="150">
        <v>14345.75</v>
      </c>
      <c r="K58" s="150">
        <v>103451.14</v>
      </c>
      <c r="L58" s="150">
        <v>7.2112744192530904</v>
      </c>
      <c r="M58" s="150">
        <v>2.27</v>
      </c>
      <c r="N58" s="150">
        <v>16.34</v>
      </c>
    </row>
    <row r="59" spans="1:14" ht="14.65" customHeight="1" x14ac:dyDescent="0.25">
      <c r="A59" s="151" t="s">
        <v>185</v>
      </c>
      <c r="B59" s="150">
        <v>2525.5300000000002</v>
      </c>
      <c r="C59" s="150">
        <v>18316.830000000002</v>
      </c>
      <c r="D59" s="150">
        <v>7.25</v>
      </c>
      <c r="E59" s="150">
        <v>0.41</v>
      </c>
      <c r="F59" s="150">
        <v>2.95</v>
      </c>
      <c r="H59" s="327" t="s">
        <v>185</v>
      </c>
      <c r="I59" s="328"/>
      <c r="J59" s="150">
        <v>2589.14</v>
      </c>
      <c r="K59" s="150">
        <v>19728.599999999999</v>
      </c>
      <c r="L59" s="150">
        <v>7.6197501873208902</v>
      </c>
      <c r="M59" s="150">
        <v>0.41</v>
      </c>
      <c r="N59" s="150">
        <v>3.12</v>
      </c>
    </row>
    <row r="60" spans="1:14" ht="14.65" customHeight="1" x14ac:dyDescent="0.25">
      <c r="A60" s="152" t="s">
        <v>186</v>
      </c>
      <c r="B60" s="150">
        <v>1943.23</v>
      </c>
      <c r="C60" s="150">
        <v>14642.74</v>
      </c>
      <c r="D60" s="150">
        <v>7.54</v>
      </c>
      <c r="E60" s="150">
        <v>0.31</v>
      </c>
      <c r="F60" s="150">
        <v>2.36</v>
      </c>
      <c r="H60" s="327" t="s">
        <v>186</v>
      </c>
      <c r="I60" s="328"/>
      <c r="J60" s="150">
        <v>1984.79</v>
      </c>
      <c r="K60" s="150">
        <v>15281.75</v>
      </c>
      <c r="L60" s="150">
        <v>7.6994291587523103</v>
      </c>
      <c r="M60" s="150">
        <v>0.33</v>
      </c>
      <c r="N60" s="150">
        <v>2.42</v>
      </c>
    </row>
    <row r="61" spans="1:14" ht="25.5" x14ac:dyDescent="0.25">
      <c r="A61" s="153" t="s">
        <v>187</v>
      </c>
      <c r="B61" s="154">
        <v>69984.58</v>
      </c>
      <c r="C61" s="154">
        <v>652381.15</v>
      </c>
      <c r="D61" s="154">
        <v>9.32</v>
      </c>
      <c r="E61" s="154">
        <v>11.25</v>
      </c>
      <c r="F61" s="154">
        <v>104.86</v>
      </c>
      <c r="H61" s="338" t="s">
        <v>187</v>
      </c>
      <c r="I61" s="339"/>
      <c r="J61" s="154">
        <v>72288.710000000006</v>
      </c>
      <c r="K61" s="154">
        <v>700676.75</v>
      </c>
      <c r="L61" s="154">
        <v>9.6927549267375195</v>
      </c>
      <c r="M61" s="154">
        <v>11.43</v>
      </c>
      <c r="N61" s="154">
        <v>110.71</v>
      </c>
    </row>
    <row r="62" spans="1:14" ht="14.65" customHeight="1" thickBot="1" x14ac:dyDescent="0.3">
      <c r="A62" s="155" t="s">
        <v>188</v>
      </c>
      <c r="B62" s="156">
        <v>76838.320000000007</v>
      </c>
      <c r="C62" s="156">
        <v>489383</v>
      </c>
      <c r="D62" s="156">
        <v>6.37</v>
      </c>
      <c r="E62" s="156">
        <v>12.35</v>
      </c>
      <c r="F62" s="156">
        <v>78.67</v>
      </c>
      <c r="H62" s="329" t="s">
        <v>188</v>
      </c>
      <c r="I62" s="330"/>
      <c r="J62" s="156">
        <v>78661.42</v>
      </c>
      <c r="K62" s="156">
        <v>495980.51</v>
      </c>
      <c r="L62" s="156">
        <v>6.3052575201413896</v>
      </c>
      <c r="M62" s="156">
        <v>12.43</v>
      </c>
      <c r="N62" s="156">
        <v>78.37</v>
      </c>
    </row>
    <row r="63" spans="1:14" ht="15.75" thickTop="1" x14ac:dyDescent="0.25"/>
    <row r="64" spans="1:14" ht="15.75" thickBot="1" x14ac:dyDescent="0.3"/>
    <row r="65" spans="1:14" ht="19.5" thickTop="1" thickBot="1" x14ac:dyDescent="0.3">
      <c r="A65" s="148">
        <v>2008</v>
      </c>
      <c r="B65" s="148"/>
      <c r="C65" s="148"/>
      <c r="D65" s="148"/>
      <c r="E65" s="148"/>
      <c r="F65" s="148"/>
      <c r="H65" s="331">
        <v>2009</v>
      </c>
      <c r="I65" s="331"/>
      <c r="J65" s="148"/>
      <c r="K65" s="148"/>
      <c r="L65" s="148"/>
      <c r="M65" s="148"/>
      <c r="N65" s="148"/>
    </row>
    <row r="66" spans="1:14" ht="15" customHeight="1" thickBot="1" x14ac:dyDescent="0.3">
      <c r="A66" s="333" t="s">
        <v>169</v>
      </c>
      <c r="B66" s="342" t="s">
        <v>170</v>
      </c>
      <c r="C66" s="340" t="s">
        <v>171</v>
      </c>
      <c r="D66" s="340" t="s">
        <v>172</v>
      </c>
      <c r="E66" s="340" t="s">
        <v>164</v>
      </c>
      <c r="F66" s="340" t="s">
        <v>165</v>
      </c>
      <c r="H66" s="332" t="s">
        <v>169</v>
      </c>
      <c r="I66" s="333"/>
      <c r="J66" s="342" t="s">
        <v>170</v>
      </c>
      <c r="K66" s="340" t="s">
        <v>171</v>
      </c>
      <c r="L66" s="340" t="s">
        <v>172</v>
      </c>
      <c r="M66" s="340" t="s">
        <v>164</v>
      </c>
      <c r="N66" s="340" t="s">
        <v>165</v>
      </c>
    </row>
    <row r="67" spans="1:14" ht="23.25" customHeight="1" thickTop="1" thickBot="1" x14ac:dyDescent="0.3">
      <c r="A67" s="333"/>
      <c r="B67" s="342"/>
      <c r="C67" s="340"/>
      <c r="D67" s="340"/>
      <c r="E67" s="340"/>
      <c r="F67" s="340"/>
      <c r="H67" s="334"/>
      <c r="I67" s="335"/>
      <c r="J67" s="342"/>
      <c r="K67" s="340"/>
      <c r="L67" s="340"/>
      <c r="M67" s="340"/>
      <c r="N67" s="340"/>
    </row>
    <row r="68" spans="1:14" ht="15.75" thickTop="1" x14ac:dyDescent="0.25">
      <c r="A68" s="149" t="s">
        <v>173</v>
      </c>
      <c r="B68" s="150">
        <v>15158</v>
      </c>
      <c r="C68" s="150">
        <v>265111.53999999998</v>
      </c>
      <c r="D68" s="150">
        <v>16.9253694562411</v>
      </c>
      <c r="E68" s="150">
        <v>2.36</v>
      </c>
      <c r="F68" s="150">
        <v>40.01</v>
      </c>
      <c r="H68" s="336" t="s">
        <v>173</v>
      </c>
      <c r="I68" s="337"/>
      <c r="J68" s="150">
        <v>16857.376400000001</v>
      </c>
      <c r="K68" s="150">
        <v>287640.13829999999</v>
      </c>
      <c r="L68" s="150">
        <v>17.063161999999998</v>
      </c>
      <c r="M68" s="150">
        <v>2.5046560000000002</v>
      </c>
      <c r="N68" s="150">
        <v>42.737606</v>
      </c>
    </row>
    <row r="69" spans="1:14" ht="14.65" customHeight="1" x14ac:dyDescent="0.25">
      <c r="A69" s="151" t="s">
        <v>174</v>
      </c>
      <c r="B69" s="150">
        <v>787.14</v>
      </c>
      <c r="C69" s="150">
        <v>2286.6999999999998</v>
      </c>
      <c r="D69" s="150">
        <v>3.0356573916737499</v>
      </c>
      <c r="E69" s="150">
        <v>0.11</v>
      </c>
      <c r="F69" s="150">
        <v>0.34</v>
      </c>
      <c r="H69" s="327" t="s">
        <v>174</v>
      </c>
      <c r="I69" s="328"/>
      <c r="J69" s="150">
        <v>810.30479100000002</v>
      </c>
      <c r="K69" s="150">
        <v>2595.8013209999999</v>
      </c>
      <c r="L69" s="150">
        <v>3.2034880000000001</v>
      </c>
      <c r="M69" s="150">
        <v>0.12040099999999999</v>
      </c>
      <c r="N69" s="150">
        <v>0.385712</v>
      </c>
    </row>
    <row r="70" spans="1:14" x14ac:dyDescent="0.25">
      <c r="A70" s="151" t="s">
        <v>175</v>
      </c>
      <c r="B70" s="150">
        <v>1446.04</v>
      </c>
      <c r="C70" s="150">
        <v>21019.8</v>
      </c>
      <c r="D70" s="150">
        <v>16.969104955962301</v>
      </c>
      <c r="E70" s="150">
        <v>0.19</v>
      </c>
      <c r="F70" s="150">
        <v>3.17</v>
      </c>
      <c r="H70" s="327" t="s">
        <v>175</v>
      </c>
      <c r="I70" s="328"/>
      <c r="J70" s="150">
        <v>1417.8056099999999</v>
      </c>
      <c r="K70" s="150">
        <v>23700.418460000001</v>
      </c>
      <c r="L70" s="150">
        <v>16.716267999999999</v>
      </c>
      <c r="M70" s="150">
        <v>0.210671</v>
      </c>
      <c r="N70" s="150">
        <v>3.5216259999999999</v>
      </c>
    </row>
    <row r="71" spans="1:14" ht="14.65" customHeight="1" x14ac:dyDescent="0.25">
      <c r="A71" s="151" t="s">
        <v>176</v>
      </c>
      <c r="B71" s="150">
        <v>1380.42</v>
      </c>
      <c r="C71" s="150">
        <v>13820.6</v>
      </c>
      <c r="D71" s="150">
        <v>5.4143438625082796</v>
      </c>
      <c r="E71" s="150">
        <v>0.38</v>
      </c>
      <c r="F71" s="150">
        <v>2.08</v>
      </c>
      <c r="H71" s="327" t="s">
        <v>176</v>
      </c>
      <c r="I71" s="328"/>
      <c r="J71" s="150">
        <v>2870.611594</v>
      </c>
      <c r="K71" s="150">
        <v>15293.670225</v>
      </c>
      <c r="L71" s="150">
        <v>5.3276700000000003</v>
      </c>
      <c r="M71" s="150">
        <v>0.42654199999999998</v>
      </c>
      <c r="N71" s="150">
        <v>2.2724669999999998</v>
      </c>
    </row>
    <row r="72" spans="1:14" ht="14.65" customHeight="1" x14ac:dyDescent="0.25">
      <c r="A72" s="151" t="s">
        <v>177</v>
      </c>
      <c r="B72" s="150">
        <v>1678.34</v>
      </c>
      <c r="C72" s="150">
        <v>14369.31</v>
      </c>
      <c r="D72" s="150">
        <v>7.3227249794882496</v>
      </c>
      <c r="E72" s="150">
        <v>0.3</v>
      </c>
      <c r="F72" s="150">
        <v>2.19</v>
      </c>
      <c r="H72" s="327" t="s">
        <v>177</v>
      </c>
      <c r="I72" s="328"/>
      <c r="J72" s="150">
        <v>2359.637835</v>
      </c>
      <c r="K72" s="150">
        <v>16312.29369</v>
      </c>
      <c r="L72" s="150">
        <v>6.9130500000000001</v>
      </c>
      <c r="M72" s="150">
        <v>0.35061700000000001</v>
      </c>
      <c r="N72" s="150">
        <v>2.4238170000000001</v>
      </c>
    </row>
    <row r="73" spans="1:14" x14ac:dyDescent="0.25">
      <c r="A73" s="151" t="s">
        <v>178</v>
      </c>
      <c r="B73" s="150">
        <v>4641.1499999999996</v>
      </c>
      <c r="C73" s="150">
        <v>39764.230000000003</v>
      </c>
      <c r="D73" s="150">
        <v>8.8461083266037992</v>
      </c>
      <c r="E73" s="150">
        <v>0.68</v>
      </c>
      <c r="F73" s="150">
        <v>6.01</v>
      </c>
      <c r="H73" s="327" t="s">
        <v>178</v>
      </c>
      <c r="I73" s="328"/>
      <c r="J73" s="150">
        <v>5103.9768370000002</v>
      </c>
      <c r="K73" s="150">
        <v>44650.151720000002</v>
      </c>
      <c r="L73" s="150">
        <v>8.7481100000000005</v>
      </c>
      <c r="M73" s="150">
        <v>0.75839500000000004</v>
      </c>
      <c r="N73" s="150">
        <v>6.6345200000000002</v>
      </c>
    </row>
    <row r="74" spans="1:14" ht="14.65" customHeight="1" x14ac:dyDescent="0.25">
      <c r="A74" s="151" t="s">
        <v>179</v>
      </c>
      <c r="B74" s="150">
        <v>2404.12</v>
      </c>
      <c r="C74" s="150">
        <v>21352.28</v>
      </c>
      <c r="D74" s="150">
        <v>8.6135066339105997</v>
      </c>
      <c r="E74" s="150">
        <v>0.36</v>
      </c>
      <c r="F74" s="150">
        <v>3.23</v>
      </c>
      <c r="H74" s="327" t="s">
        <v>179</v>
      </c>
      <c r="I74" s="328"/>
      <c r="J74" s="150">
        <v>2511.20154</v>
      </c>
      <c r="K74" s="150">
        <v>21479.807000000001</v>
      </c>
      <c r="L74" s="150">
        <v>8.5535969999999999</v>
      </c>
      <c r="M74" s="150">
        <v>0.37313600000000002</v>
      </c>
      <c r="N74" s="150">
        <v>3.191624</v>
      </c>
    </row>
    <row r="75" spans="1:14" ht="14.65" customHeight="1" x14ac:dyDescent="0.25">
      <c r="A75" s="151" t="s">
        <v>180</v>
      </c>
      <c r="B75" s="150">
        <v>6925.14</v>
      </c>
      <c r="C75" s="150">
        <v>67015.61</v>
      </c>
      <c r="D75" s="150">
        <v>9.4189059467238998</v>
      </c>
      <c r="E75" s="150">
        <v>1.08</v>
      </c>
      <c r="F75" s="150">
        <v>10.119999999999999</v>
      </c>
      <c r="H75" s="327" t="s">
        <v>180</v>
      </c>
      <c r="I75" s="328"/>
      <c r="J75" s="150">
        <v>7461.2341450000004</v>
      </c>
      <c r="K75" s="150">
        <v>72318.88665</v>
      </c>
      <c r="L75" s="150">
        <v>9.6926170000000003</v>
      </c>
      <c r="M75" s="150">
        <v>1.108671</v>
      </c>
      <c r="N75" s="150">
        <v>10.745906</v>
      </c>
    </row>
    <row r="76" spans="1:14" ht="25.5" x14ac:dyDescent="0.25">
      <c r="A76" s="151" t="s">
        <v>181</v>
      </c>
      <c r="B76" s="150">
        <v>2588.21</v>
      </c>
      <c r="C76" s="150">
        <v>25682.85</v>
      </c>
      <c r="D76" s="150">
        <v>8.0397088746282694</v>
      </c>
      <c r="E76" s="150">
        <v>0.48</v>
      </c>
      <c r="F76" s="150">
        <v>3.88</v>
      </c>
      <c r="H76" s="327" t="s">
        <v>181</v>
      </c>
      <c r="I76" s="328"/>
      <c r="J76" s="150">
        <v>3328.9389980000001</v>
      </c>
      <c r="K76" s="150">
        <v>27809.396489999999</v>
      </c>
      <c r="L76" s="150">
        <v>8.3538320000000006</v>
      </c>
      <c r="M76" s="150">
        <v>0.494645</v>
      </c>
      <c r="N76" s="150">
        <v>4.1321500000000002</v>
      </c>
    </row>
    <row r="77" spans="1:14" ht="14.65" customHeight="1" x14ac:dyDescent="0.25">
      <c r="A77" s="151" t="s">
        <v>182</v>
      </c>
      <c r="B77" s="150">
        <v>4528.07</v>
      </c>
      <c r="C77" s="150">
        <v>25104.240000000002</v>
      </c>
      <c r="D77" s="150">
        <v>4.0726529420353303</v>
      </c>
      <c r="E77" s="150">
        <v>0.94</v>
      </c>
      <c r="F77" s="150">
        <v>3.78</v>
      </c>
      <c r="H77" s="327" t="s">
        <v>182</v>
      </c>
      <c r="I77" s="328"/>
      <c r="J77" s="150">
        <v>6696.9300249999997</v>
      </c>
      <c r="K77" s="150">
        <v>27328.550950000001</v>
      </c>
      <c r="L77" s="150">
        <v>4.0807580000000003</v>
      </c>
      <c r="M77" s="150">
        <v>0.99510399999999999</v>
      </c>
      <c r="N77" s="150">
        <v>4.060772</v>
      </c>
    </row>
    <row r="78" spans="1:14" x14ac:dyDescent="0.25">
      <c r="A78" s="151" t="s">
        <v>183</v>
      </c>
      <c r="B78" s="150">
        <v>11426.84</v>
      </c>
      <c r="C78" s="150">
        <v>94288.03</v>
      </c>
      <c r="D78" s="150">
        <v>8.5465510786971706</v>
      </c>
      <c r="E78" s="150">
        <v>1.66</v>
      </c>
      <c r="F78" s="150">
        <v>14.22</v>
      </c>
      <c r="H78" s="327" t="s">
        <v>183</v>
      </c>
      <c r="I78" s="328"/>
      <c r="J78" s="150">
        <v>11444.033415</v>
      </c>
      <c r="K78" s="150">
        <v>96953.873049999995</v>
      </c>
      <c r="L78" s="150">
        <v>8.4720019999999998</v>
      </c>
      <c r="M78" s="150">
        <v>1.7004870000000001</v>
      </c>
      <c r="N78" s="150">
        <v>14.406534000000001</v>
      </c>
    </row>
    <row r="79" spans="1:14" x14ac:dyDescent="0.25">
      <c r="A79" s="151" t="s">
        <v>184</v>
      </c>
      <c r="B79" s="150">
        <v>13489.21</v>
      </c>
      <c r="C79" s="150">
        <v>105162.48</v>
      </c>
      <c r="D79" s="150">
        <v>7.4756319056085099</v>
      </c>
      <c r="E79" s="150">
        <v>2.12</v>
      </c>
      <c r="F79" s="150">
        <v>15.89</v>
      </c>
      <c r="H79" s="327" t="s">
        <v>184</v>
      </c>
      <c r="I79" s="328"/>
      <c r="J79" s="150">
        <v>17158.742521</v>
      </c>
      <c r="K79" s="150">
        <v>127331.17694</v>
      </c>
      <c r="L79" s="150">
        <v>7.4207755483342499</v>
      </c>
      <c r="M79" s="150"/>
      <c r="N79" s="150"/>
    </row>
    <row r="80" spans="1:14" ht="14.65" customHeight="1" x14ac:dyDescent="0.25">
      <c r="A80" s="151" t="s">
        <v>185</v>
      </c>
      <c r="B80" s="150">
        <v>2181.1999999999998</v>
      </c>
      <c r="C80" s="150">
        <v>22346.17</v>
      </c>
      <c r="D80" s="150">
        <v>7.8941089609077499</v>
      </c>
      <c r="E80" s="150">
        <v>0.42</v>
      </c>
      <c r="F80" s="150">
        <v>3.37</v>
      </c>
      <c r="H80" s="327" t="s">
        <v>185</v>
      </c>
      <c r="I80" s="328"/>
      <c r="J80" s="150">
        <v>2962.0445650000001</v>
      </c>
      <c r="K80" s="150">
        <v>23558.6937</v>
      </c>
      <c r="L80" s="150">
        <v>7.9535239999999998</v>
      </c>
      <c r="M80" s="150">
        <v>0.44011699999999998</v>
      </c>
      <c r="N80" s="150">
        <v>3.5003920000000002</v>
      </c>
    </row>
    <row r="81" spans="1:14" ht="14.65" customHeight="1" x14ac:dyDescent="0.25">
      <c r="A81" s="152" t="s">
        <v>186</v>
      </c>
      <c r="B81" s="150">
        <v>1739.98</v>
      </c>
      <c r="C81" s="150">
        <v>27085.33</v>
      </c>
      <c r="D81" s="150">
        <v>8.1426333890498892</v>
      </c>
      <c r="E81" s="150">
        <v>0.47</v>
      </c>
      <c r="F81" s="150">
        <v>4.09</v>
      </c>
      <c r="H81" s="327" t="s">
        <v>186</v>
      </c>
      <c r="I81" s="328"/>
      <c r="J81" s="150">
        <v>2698.664503</v>
      </c>
      <c r="K81" s="150">
        <v>22020.046665000002</v>
      </c>
      <c r="L81" s="150">
        <v>8.1596089999999997</v>
      </c>
      <c r="M81" s="150">
        <v>0.40099099999999999</v>
      </c>
      <c r="N81" s="150">
        <v>3.2718989999999999</v>
      </c>
    </row>
    <row r="82" spans="1:14" ht="25.5" x14ac:dyDescent="0.25">
      <c r="A82" s="153" t="s">
        <v>187</v>
      </c>
      <c r="B82" s="154">
        <v>1739.98</v>
      </c>
      <c r="C82" s="154">
        <v>27085.33</v>
      </c>
      <c r="D82" s="154">
        <v>8.1426333890498892</v>
      </c>
      <c r="E82" s="154">
        <v>0.47</v>
      </c>
      <c r="F82" s="154">
        <v>4.09</v>
      </c>
      <c r="H82" s="338" t="s">
        <v>187</v>
      </c>
      <c r="I82" s="339"/>
      <c r="J82" s="154">
        <v>366289.645342</v>
      </c>
      <c r="K82" s="154">
        <v>2618999.3329210002</v>
      </c>
      <c r="L82" s="154">
        <v>7.1500769999999996</v>
      </c>
      <c r="M82" s="154">
        <v>54.427036000000001</v>
      </c>
      <c r="N82" s="154">
        <v>389.155417</v>
      </c>
    </row>
    <row r="83" spans="1:14" ht="14.65" customHeight="1" thickBot="1" x14ac:dyDescent="0.3">
      <c r="A83" s="155" t="s">
        <v>188</v>
      </c>
      <c r="B83" s="156">
        <v>76874.789999999994</v>
      </c>
      <c r="C83" s="156">
        <v>744409.23</v>
      </c>
      <c r="D83" s="156">
        <v>9.6833985497716508</v>
      </c>
      <c r="E83" s="156">
        <v>11.62</v>
      </c>
      <c r="F83" s="156">
        <v>112.39</v>
      </c>
      <c r="H83" s="329" t="s">
        <v>188</v>
      </c>
      <c r="I83" s="330"/>
      <c r="J83" s="156">
        <v>280113.60024399997</v>
      </c>
      <c r="K83" s="156">
        <v>1793497.4334</v>
      </c>
      <c r="L83" s="156">
        <v>6.4027500000000002</v>
      </c>
      <c r="M83" s="156">
        <v>41.622295999999999</v>
      </c>
      <c r="N83" s="156">
        <v>266.49703499999998</v>
      </c>
    </row>
    <row r="84" spans="1:14" ht="15.75" thickTop="1" x14ac:dyDescent="0.25"/>
    <row r="85" spans="1:14" ht="15.75" thickBot="1" x14ac:dyDescent="0.3"/>
    <row r="86" spans="1:14" ht="19.5" thickTop="1" thickBot="1" x14ac:dyDescent="0.3">
      <c r="A86" s="148">
        <v>2010</v>
      </c>
      <c r="B86" s="148"/>
      <c r="C86" s="148"/>
      <c r="D86" s="148"/>
      <c r="E86" s="148"/>
      <c r="F86" s="148"/>
      <c r="H86" s="331">
        <v>2011</v>
      </c>
      <c r="I86" s="331"/>
      <c r="J86" s="148"/>
      <c r="K86" s="148"/>
      <c r="L86" s="148"/>
      <c r="M86" s="148"/>
      <c r="N86" s="148"/>
    </row>
    <row r="87" spans="1:14" ht="15" customHeight="1" thickBot="1" x14ac:dyDescent="0.3">
      <c r="A87" s="333" t="s">
        <v>169</v>
      </c>
      <c r="B87" s="342" t="s">
        <v>170</v>
      </c>
      <c r="C87" s="340" t="s">
        <v>171</v>
      </c>
      <c r="D87" s="340" t="s">
        <v>172</v>
      </c>
      <c r="E87" s="340" t="s">
        <v>164</v>
      </c>
      <c r="F87" s="340" t="s">
        <v>165</v>
      </c>
      <c r="H87" s="332" t="s">
        <v>169</v>
      </c>
      <c r="I87" s="333"/>
      <c r="J87" s="342" t="s">
        <v>170</v>
      </c>
      <c r="K87" s="340" t="s">
        <v>171</v>
      </c>
      <c r="L87" s="340" t="s">
        <v>172</v>
      </c>
      <c r="M87" s="340" t="s">
        <v>164</v>
      </c>
      <c r="N87" s="340" t="s">
        <v>165</v>
      </c>
    </row>
    <row r="88" spans="1:14" ht="27.75" customHeight="1" thickTop="1" thickBot="1" x14ac:dyDescent="0.3">
      <c r="A88" s="333"/>
      <c r="B88" s="342"/>
      <c r="C88" s="340"/>
      <c r="D88" s="340"/>
      <c r="E88" s="340"/>
      <c r="F88" s="340"/>
      <c r="H88" s="334"/>
      <c r="I88" s="335"/>
      <c r="J88" s="342"/>
      <c r="K88" s="340"/>
      <c r="L88" s="340"/>
      <c r="M88" s="340"/>
      <c r="N88" s="340"/>
    </row>
    <row r="89" spans="1:14" ht="15.75" thickTop="1" x14ac:dyDescent="0.25">
      <c r="A89" s="149" t="s">
        <v>173</v>
      </c>
      <c r="B89" s="150">
        <v>16696.667700000002</v>
      </c>
      <c r="C89" s="150">
        <v>275289.315</v>
      </c>
      <c r="D89" s="150">
        <v>16.487680000000001</v>
      </c>
      <c r="E89" s="150">
        <v>2.3828200000000002</v>
      </c>
      <c r="F89" s="150">
        <v>39.287855999999998</v>
      </c>
      <c r="H89" s="336" t="s">
        <v>173</v>
      </c>
      <c r="I89" s="337"/>
      <c r="J89" s="150">
        <v>15502.8431</v>
      </c>
      <c r="K89" s="150">
        <v>255909.247</v>
      </c>
      <c r="L89" s="150">
        <v>16.507245999999999</v>
      </c>
      <c r="M89" s="150">
        <v>2.212215</v>
      </c>
      <c r="N89" s="150">
        <v>36.517833000000003</v>
      </c>
    </row>
    <row r="90" spans="1:14" ht="14.65" customHeight="1" x14ac:dyDescent="0.25">
      <c r="A90" s="151" t="s">
        <v>174</v>
      </c>
      <c r="B90" s="150">
        <v>802.57591000000002</v>
      </c>
      <c r="C90" s="150">
        <v>2496.1062400000001</v>
      </c>
      <c r="D90" s="150">
        <v>3.1101190000000001</v>
      </c>
      <c r="E90" s="150">
        <v>0.11457000000000001</v>
      </c>
      <c r="F90" s="150">
        <v>0.35631600000000002</v>
      </c>
      <c r="H90" s="327" t="s">
        <v>174</v>
      </c>
      <c r="I90" s="328"/>
      <c r="J90" s="150">
        <v>721.86055999999996</v>
      </c>
      <c r="K90" s="150">
        <v>2491.0249600000002</v>
      </c>
      <c r="L90" s="150">
        <v>3.4508399999999999</v>
      </c>
      <c r="M90" s="150">
        <v>0.103001</v>
      </c>
      <c r="N90" s="150">
        <v>0.35544900000000001</v>
      </c>
    </row>
    <row r="91" spans="1:14" x14ac:dyDescent="0.25">
      <c r="A91" s="151" t="s">
        <v>175</v>
      </c>
      <c r="B91" s="150">
        <v>1423.6226099999999</v>
      </c>
      <c r="C91" s="150">
        <v>23804.195599999999</v>
      </c>
      <c r="D91" s="150">
        <v>16.720860999999999</v>
      </c>
      <c r="E91" s="150">
        <v>0.20318700000000001</v>
      </c>
      <c r="F91" s="150">
        <v>3.397526</v>
      </c>
      <c r="H91" s="327" t="s">
        <v>175</v>
      </c>
      <c r="I91" s="328"/>
      <c r="J91" s="150">
        <v>1441.3117400000001</v>
      </c>
      <c r="K91" s="150">
        <v>23814.468700000001</v>
      </c>
      <c r="L91" s="150">
        <v>16.522773999999998</v>
      </c>
      <c r="M91" s="150">
        <v>0.20567299999999999</v>
      </c>
      <c r="N91" s="150">
        <v>3.398263</v>
      </c>
    </row>
    <row r="92" spans="1:14" ht="14.65" customHeight="1" x14ac:dyDescent="0.25">
      <c r="A92" s="151" t="s">
        <v>176</v>
      </c>
      <c r="B92" s="150">
        <v>3139.9049799999998</v>
      </c>
      <c r="C92" s="150">
        <v>16405.4774</v>
      </c>
      <c r="D92" s="150">
        <v>5.2248320000000001</v>
      </c>
      <c r="E92" s="150">
        <v>0.44823600000000002</v>
      </c>
      <c r="F92" s="150">
        <v>2.3418679999999998</v>
      </c>
      <c r="H92" s="327" t="s">
        <v>176</v>
      </c>
      <c r="I92" s="328"/>
      <c r="J92" s="150">
        <v>2822.7147199999999</v>
      </c>
      <c r="K92" s="150">
        <v>14943.0039</v>
      </c>
      <c r="L92" s="150">
        <v>5.2938409999999996</v>
      </c>
      <c r="M92" s="150">
        <v>0.40278000000000003</v>
      </c>
      <c r="N92" s="150">
        <v>2.1322390000000002</v>
      </c>
    </row>
    <row r="93" spans="1:14" ht="14.65" customHeight="1" x14ac:dyDescent="0.25">
      <c r="A93" s="151" t="s">
        <v>177</v>
      </c>
      <c r="B93" s="150">
        <v>2073.4200999999998</v>
      </c>
      <c r="C93" s="150">
        <v>14518.6484</v>
      </c>
      <c r="D93" s="150">
        <v>7.0022700000000002</v>
      </c>
      <c r="E93" s="150">
        <v>0.29598200000000002</v>
      </c>
      <c r="F93" s="150">
        <v>2.0725639999999999</v>
      </c>
      <c r="H93" s="327" t="s">
        <v>177</v>
      </c>
      <c r="I93" s="328"/>
      <c r="J93" s="150">
        <v>1857.7614000000001</v>
      </c>
      <c r="K93" s="150">
        <v>13451.793900000001</v>
      </c>
      <c r="L93" s="150">
        <v>7.2408619999999999</v>
      </c>
      <c r="M93" s="150">
        <v>0.26508999999999999</v>
      </c>
      <c r="N93" s="150">
        <v>1.9194910000000001</v>
      </c>
    </row>
    <row r="94" spans="1:14" x14ac:dyDescent="0.25">
      <c r="A94" s="151" t="s">
        <v>178</v>
      </c>
      <c r="B94" s="150">
        <v>5371.5584099999996</v>
      </c>
      <c r="C94" s="150">
        <v>45982.664100000002</v>
      </c>
      <c r="D94" s="150">
        <v>8.5603949999999998</v>
      </c>
      <c r="E94" s="150">
        <v>0.76679699999999995</v>
      </c>
      <c r="F94" s="150">
        <v>6.5641059999999998</v>
      </c>
      <c r="H94" s="327" t="s">
        <v>178</v>
      </c>
      <c r="I94" s="328"/>
      <c r="J94" s="150">
        <v>5071.7846900000004</v>
      </c>
      <c r="K94" s="150">
        <v>44546.538500000002</v>
      </c>
      <c r="L94" s="150">
        <v>8.7832080000000001</v>
      </c>
      <c r="M94" s="150">
        <v>0.72372199999999998</v>
      </c>
      <c r="N94" s="150">
        <v>6.3566370000000001</v>
      </c>
    </row>
    <row r="95" spans="1:14" ht="14.65" customHeight="1" x14ac:dyDescent="0.25">
      <c r="A95" s="151" t="s">
        <v>179</v>
      </c>
      <c r="B95" s="150">
        <v>2601.1705999999999</v>
      </c>
      <c r="C95" s="150">
        <v>22930.968000000001</v>
      </c>
      <c r="D95" s="150">
        <v>8.8156339999999993</v>
      </c>
      <c r="E95" s="150">
        <v>0.37127100000000002</v>
      </c>
      <c r="F95" s="150">
        <v>3.2729910000000002</v>
      </c>
      <c r="H95" s="327" t="s">
        <v>179</v>
      </c>
      <c r="I95" s="328"/>
      <c r="J95" s="150">
        <v>2699.7417</v>
      </c>
      <c r="K95" s="150">
        <v>23737.24</v>
      </c>
      <c r="L95" s="150">
        <v>8.7924120000000006</v>
      </c>
      <c r="M95" s="150">
        <v>0.38524399999999998</v>
      </c>
      <c r="N95" s="150">
        <v>3.3872209999999998</v>
      </c>
    </row>
    <row r="96" spans="1:14" ht="14.65" customHeight="1" x14ac:dyDescent="0.25">
      <c r="A96" s="151" t="s">
        <v>180</v>
      </c>
      <c r="B96" s="150">
        <v>7386.1647000000003</v>
      </c>
      <c r="C96" s="150">
        <v>69580.709000000003</v>
      </c>
      <c r="D96" s="150">
        <v>9.4204109999999996</v>
      </c>
      <c r="E96" s="150">
        <v>1.0542990000000001</v>
      </c>
      <c r="F96" s="150">
        <v>9.9321420000000007</v>
      </c>
      <c r="H96" s="327" t="s">
        <v>180</v>
      </c>
      <c r="I96" s="328"/>
      <c r="J96" s="150">
        <v>6928.7358000000004</v>
      </c>
      <c r="K96" s="150">
        <v>65832.164000000004</v>
      </c>
      <c r="L96" s="150">
        <v>9.5013240000000003</v>
      </c>
      <c r="M96" s="150">
        <v>0.98870899999999995</v>
      </c>
      <c r="N96" s="150">
        <v>9.3940710000000003</v>
      </c>
    </row>
    <row r="97" spans="1:14" ht="25.5" x14ac:dyDescent="0.25">
      <c r="A97" s="151" t="s">
        <v>181</v>
      </c>
      <c r="B97" s="150">
        <v>3467.69913</v>
      </c>
      <c r="C97" s="150">
        <v>29299.419699999999</v>
      </c>
      <c r="D97" s="150">
        <v>8.4492390000000004</v>
      </c>
      <c r="E97" s="150">
        <v>0.49497999999999998</v>
      </c>
      <c r="F97" s="150">
        <v>4.1823579999999998</v>
      </c>
      <c r="H97" s="327" t="s">
        <v>181</v>
      </c>
      <c r="I97" s="328"/>
      <c r="J97" s="150">
        <v>3464.1814199999999</v>
      </c>
      <c r="K97" s="150">
        <v>30866.8685</v>
      </c>
      <c r="L97" s="150">
        <v>8.9102920000000001</v>
      </c>
      <c r="M97" s="150">
        <v>0.49432199999999998</v>
      </c>
      <c r="N97" s="150">
        <v>4.4045589999999999</v>
      </c>
    </row>
    <row r="98" spans="1:14" ht="14.65" customHeight="1" x14ac:dyDescent="0.25">
      <c r="A98" s="151" t="s">
        <v>182</v>
      </c>
      <c r="B98" s="150">
        <v>7560.5117</v>
      </c>
      <c r="C98" s="150">
        <v>31059.486000000001</v>
      </c>
      <c r="D98" s="150">
        <v>4.1081200000000004</v>
      </c>
      <c r="E98" s="150">
        <v>1.0791770000000001</v>
      </c>
      <c r="F98" s="150">
        <v>4.4334119999999997</v>
      </c>
      <c r="H98" s="327" t="s">
        <v>182</v>
      </c>
      <c r="I98" s="328"/>
      <c r="J98" s="150">
        <v>8034.1566999999995</v>
      </c>
      <c r="K98" s="150">
        <v>31663.17</v>
      </c>
      <c r="L98" s="150">
        <v>3.9410699999999999</v>
      </c>
      <c r="M98" s="150">
        <v>1.146439</v>
      </c>
      <c r="N98" s="150">
        <v>4.5181829999999996</v>
      </c>
    </row>
    <row r="99" spans="1:14" x14ac:dyDescent="0.25">
      <c r="A99" s="151" t="s">
        <v>183</v>
      </c>
      <c r="B99" s="150">
        <v>11129.7053</v>
      </c>
      <c r="C99" s="150">
        <v>95199.712</v>
      </c>
      <c r="D99" s="150">
        <v>8.5536600000000007</v>
      </c>
      <c r="E99" s="150">
        <v>1.588735</v>
      </c>
      <c r="F99" s="150">
        <v>13.58957</v>
      </c>
      <c r="H99" s="327" t="s">
        <v>183</v>
      </c>
      <c r="I99" s="328"/>
      <c r="J99" s="150">
        <v>10659.3817</v>
      </c>
      <c r="K99" s="150">
        <v>91475.116999999998</v>
      </c>
      <c r="L99" s="150">
        <v>8.5816529999999993</v>
      </c>
      <c r="M99" s="150">
        <v>1.521048</v>
      </c>
      <c r="N99" s="150">
        <v>13.053131</v>
      </c>
    </row>
    <row r="100" spans="1:14" x14ac:dyDescent="0.25">
      <c r="A100" s="151" t="s">
        <v>184</v>
      </c>
      <c r="B100" s="150">
        <v>17916.02738</v>
      </c>
      <c r="C100" s="150">
        <v>133450.4148</v>
      </c>
      <c r="D100" s="150">
        <v>7.4486610211911799</v>
      </c>
      <c r="E100" s="150"/>
      <c r="F100" s="150"/>
      <c r="H100" s="327" t="s">
        <v>184</v>
      </c>
      <c r="I100" s="328"/>
      <c r="J100" s="150">
        <v>18601.97654</v>
      </c>
      <c r="K100" s="150">
        <v>140947.28330000001</v>
      </c>
      <c r="L100" s="150">
        <v>22.67445</v>
      </c>
      <c r="M100" s="150"/>
      <c r="N100" s="150"/>
    </row>
    <row r="101" spans="1:14" ht="14.65" customHeight="1" x14ac:dyDescent="0.25">
      <c r="A101" s="151" t="s">
        <v>185</v>
      </c>
      <c r="B101" s="150">
        <v>3135.9852999999998</v>
      </c>
      <c r="C101" s="150">
        <v>25779.738000000001</v>
      </c>
      <c r="D101" s="150">
        <v>8.220618</v>
      </c>
      <c r="E101" s="150">
        <v>0.44760499999999998</v>
      </c>
      <c r="F101" s="150">
        <v>3.6794730000000002</v>
      </c>
      <c r="H101" s="327" t="s">
        <v>185</v>
      </c>
      <c r="I101" s="328"/>
      <c r="J101" s="150">
        <v>2668.6835000000001</v>
      </c>
      <c r="K101" s="150">
        <v>23422.445</v>
      </c>
      <c r="L101" s="150">
        <v>8.7767789999999994</v>
      </c>
      <c r="M101" s="150">
        <v>0.38079600000000002</v>
      </c>
      <c r="N101" s="150">
        <v>3.3421669999999999</v>
      </c>
    </row>
    <row r="102" spans="1:14" ht="14.65" customHeight="1" x14ac:dyDescent="0.25">
      <c r="A102" s="152" t="s">
        <v>186</v>
      </c>
      <c r="B102" s="150">
        <v>2974.42245</v>
      </c>
      <c r="C102" s="150">
        <v>23925.022199999999</v>
      </c>
      <c r="D102" s="150">
        <v>8.0435859999999995</v>
      </c>
      <c r="E102" s="150">
        <v>0.42455999999999999</v>
      </c>
      <c r="F102" s="150">
        <v>3.4150930000000002</v>
      </c>
      <c r="H102" s="327" t="s">
        <v>186</v>
      </c>
      <c r="I102" s="328"/>
      <c r="J102" s="150">
        <v>2960.96279</v>
      </c>
      <c r="K102" s="150">
        <v>23108.757399999999</v>
      </c>
      <c r="L102" s="150">
        <v>7.8044739999999999</v>
      </c>
      <c r="M102" s="150">
        <v>0.42250700000000002</v>
      </c>
      <c r="N102" s="150">
        <v>3.2974299999999999</v>
      </c>
    </row>
    <row r="103" spans="1:14" ht="25.5" x14ac:dyDescent="0.25">
      <c r="A103" s="153" t="s">
        <v>187</v>
      </c>
      <c r="B103" s="154">
        <v>390896.69605999999</v>
      </c>
      <c r="C103" s="154">
        <v>2654211.5745399999</v>
      </c>
      <c r="D103" s="154">
        <v>6.7900590000000003</v>
      </c>
      <c r="E103" s="154">
        <v>55.798701000000001</v>
      </c>
      <c r="F103" s="154">
        <v>378.87091800000002</v>
      </c>
      <c r="H103" s="338" t="s">
        <v>187</v>
      </c>
      <c r="I103" s="339"/>
      <c r="J103" s="154">
        <v>387758.18958000001</v>
      </c>
      <c r="K103" s="154">
        <v>2638276.0793599999</v>
      </c>
      <c r="L103" s="154">
        <v>6.8039209999999999</v>
      </c>
      <c r="M103" s="154">
        <v>55.330829000000001</v>
      </c>
      <c r="N103" s="154">
        <v>376.46978200000001</v>
      </c>
    </row>
    <row r="104" spans="1:14" ht="14.65" customHeight="1" thickBot="1" x14ac:dyDescent="0.3">
      <c r="A104" s="155" t="s">
        <v>188</v>
      </c>
      <c r="B104" s="156">
        <v>297328.07432000001</v>
      </c>
      <c r="C104" s="156">
        <v>1801263.9395000001</v>
      </c>
      <c r="D104" s="156">
        <v>6.0581699999999996</v>
      </c>
      <c r="E104" s="156">
        <v>42.443053999999997</v>
      </c>
      <c r="F104" s="156">
        <v>257.12669699999998</v>
      </c>
      <c r="H104" s="329" t="s">
        <v>188</v>
      </c>
      <c r="I104" s="330"/>
      <c r="J104" s="156">
        <v>296292.70990999998</v>
      </c>
      <c r="K104" s="156">
        <v>1807682.8568</v>
      </c>
      <c r="L104" s="156">
        <v>6.1010030000000004</v>
      </c>
      <c r="M104" s="156">
        <v>42.279093000000003</v>
      </c>
      <c r="N104" s="156">
        <v>257.947</v>
      </c>
    </row>
    <row r="105" spans="1:14" ht="15.75" thickTop="1" x14ac:dyDescent="0.25"/>
    <row r="106" spans="1:14" ht="15.75" thickBot="1" x14ac:dyDescent="0.3"/>
    <row r="107" spans="1:14" ht="19.5" thickTop="1" thickBot="1" x14ac:dyDescent="0.3">
      <c r="A107" s="148">
        <v>2012</v>
      </c>
      <c r="B107" s="148"/>
      <c r="C107" s="148"/>
      <c r="D107" s="148"/>
      <c r="E107" s="148"/>
      <c r="F107" s="148"/>
      <c r="H107" s="331">
        <v>2013</v>
      </c>
      <c r="I107" s="331"/>
      <c r="J107" s="148"/>
      <c r="K107" s="148"/>
      <c r="L107" s="148"/>
      <c r="M107" s="148"/>
      <c r="N107" s="148"/>
    </row>
    <row r="108" spans="1:14" ht="15" customHeight="1" thickBot="1" x14ac:dyDescent="0.3">
      <c r="A108" s="333" t="s">
        <v>169</v>
      </c>
      <c r="B108" s="342" t="s">
        <v>170</v>
      </c>
      <c r="C108" s="340" t="s">
        <v>171</v>
      </c>
      <c r="D108" s="340" t="s">
        <v>172</v>
      </c>
      <c r="E108" s="340" t="s">
        <v>164</v>
      </c>
      <c r="F108" s="340" t="s">
        <v>165</v>
      </c>
      <c r="H108" s="332" t="s">
        <v>169</v>
      </c>
      <c r="I108" s="333"/>
      <c r="J108" s="342" t="s">
        <v>170</v>
      </c>
      <c r="K108" s="340" t="s">
        <v>171</v>
      </c>
      <c r="L108" s="340" t="s">
        <v>172</v>
      </c>
      <c r="M108" s="340" t="s">
        <v>164</v>
      </c>
      <c r="N108" s="340" t="s">
        <v>165</v>
      </c>
    </row>
    <row r="109" spans="1:14" ht="27.75" customHeight="1" thickTop="1" thickBot="1" x14ac:dyDescent="0.3">
      <c r="A109" s="333"/>
      <c r="B109" s="342"/>
      <c r="C109" s="340"/>
      <c r="D109" s="340"/>
      <c r="E109" s="340"/>
      <c r="F109" s="340"/>
      <c r="H109" s="334"/>
      <c r="I109" s="335"/>
      <c r="J109" s="342"/>
      <c r="K109" s="340"/>
      <c r="L109" s="340"/>
      <c r="M109" s="340"/>
      <c r="N109" s="340"/>
    </row>
    <row r="110" spans="1:14" ht="15.75" thickTop="1" x14ac:dyDescent="0.25">
      <c r="A110" s="149" t="s">
        <v>173</v>
      </c>
      <c r="B110" s="150">
        <v>16994.316900000002</v>
      </c>
      <c r="C110" s="150">
        <v>263529.04599999997</v>
      </c>
      <c r="D110" s="150">
        <v>15.506893</v>
      </c>
      <c r="E110" s="150">
        <v>2.4508519999999998</v>
      </c>
      <c r="F110" s="150">
        <v>38.004094000000002</v>
      </c>
      <c r="H110" s="336" t="s">
        <v>173</v>
      </c>
      <c r="I110" s="337"/>
      <c r="J110" s="150">
        <v>16056.0435</v>
      </c>
      <c r="K110" s="150">
        <v>252295.62599999999</v>
      </c>
      <c r="L110" s="150">
        <v>15.713437000000001</v>
      </c>
      <c r="M110" s="150">
        <v>2.366682</v>
      </c>
      <c r="N110" s="150">
        <v>37.187773</v>
      </c>
    </row>
    <row r="111" spans="1:14" ht="14.65" customHeight="1" x14ac:dyDescent="0.25">
      <c r="A111" s="151" t="s">
        <v>174</v>
      </c>
      <c r="B111" s="150">
        <v>830.84672999999998</v>
      </c>
      <c r="C111" s="150">
        <v>2768.4036099999998</v>
      </c>
      <c r="D111" s="150">
        <v>3.3320270000000001</v>
      </c>
      <c r="E111" s="150">
        <v>0.119811</v>
      </c>
      <c r="F111" s="150">
        <v>0.39921400000000001</v>
      </c>
      <c r="H111" s="327" t="s">
        <v>174</v>
      </c>
      <c r="I111" s="328"/>
      <c r="J111" s="150">
        <v>846.86139000000003</v>
      </c>
      <c r="K111" s="150">
        <v>2894.33196</v>
      </c>
      <c r="L111" s="150">
        <v>3.417716</v>
      </c>
      <c r="M111" s="150">
        <v>0.12484000000000001</v>
      </c>
      <c r="N111" s="150">
        <v>0.42665799999999998</v>
      </c>
    </row>
    <row r="112" spans="1:14" x14ac:dyDescent="0.25">
      <c r="A112" s="151" t="s">
        <v>175</v>
      </c>
      <c r="B112" s="150">
        <v>1296.4190799999999</v>
      </c>
      <c r="C112" s="150">
        <v>20959.914799999999</v>
      </c>
      <c r="D112" s="150">
        <v>16.167546000000002</v>
      </c>
      <c r="E112" s="150">
        <v>0.18695899999999999</v>
      </c>
      <c r="F112" s="150">
        <v>3.0226660000000001</v>
      </c>
      <c r="H112" s="327" t="s">
        <v>175</v>
      </c>
      <c r="I112" s="328"/>
      <c r="J112" s="150">
        <v>1230.91526</v>
      </c>
      <c r="K112" s="150">
        <v>21867.835899999998</v>
      </c>
      <c r="L112" s="150">
        <v>17.765509000000002</v>
      </c>
      <c r="M112" s="150">
        <v>0.18143599999999999</v>
      </c>
      <c r="N112" s="150">
        <v>3.2235049999999998</v>
      </c>
    </row>
    <row r="113" spans="1:14" ht="14.65" customHeight="1" x14ac:dyDescent="0.25">
      <c r="A113" s="151" t="s">
        <v>176</v>
      </c>
      <c r="B113" s="150">
        <v>2851.9697299999998</v>
      </c>
      <c r="C113" s="150">
        <v>15319.2083</v>
      </c>
      <c r="D113" s="150">
        <v>5.371448</v>
      </c>
      <c r="E113" s="150">
        <v>0.41127000000000002</v>
      </c>
      <c r="F113" s="150">
        <v>2.2091289999999999</v>
      </c>
      <c r="H113" s="327" t="s">
        <v>176</v>
      </c>
      <c r="I113" s="328"/>
      <c r="J113" s="150">
        <v>2905.6148199999998</v>
      </c>
      <c r="K113" s="150">
        <v>16430.565999999999</v>
      </c>
      <c r="L113" s="150">
        <v>5.6547640000000001</v>
      </c>
      <c r="M113" s="150">
        <v>0.42824600000000002</v>
      </c>
      <c r="N113" s="150">
        <v>2.4216700000000002</v>
      </c>
    </row>
    <row r="114" spans="1:14" ht="14.65" customHeight="1" x14ac:dyDescent="0.25">
      <c r="A114" s="151" t="s">
        <v>177</v>
      </c>
      <c r="B114" s="150">
        <v>2300.6985</v>
      </c>
      <c r="C114" s="150">
        <v>15738.597299999999</v>
      </c>
      <c r="D114" s="150">
        <v>6.8407910000000003</v>
      </c>
      <c r="E114" s="150">
        <v>0.33178999999999997</v>
      </c>
      <c r="F114" s="150">
        <v>2.2697029999999998</v>
      </c>
      <c r="H114" s="327" t="s">
        <v>177</v>
      </c>
      <c r="I114" s="328"/>
      <c r="J114" s="150">
        <v>2167.1929</v>
      </c>
      <c r="K114" s="150">
        <v>16142.1661</v>
      </c>
      <c r="L114" s="150">
        <v>7.4484209999999997</v>
      </c>
      <c r="M114" s="150">
        <v>0.31944</v>
      </c>
      <c r="N114" s="150">
        <v>2.3793389999999999</v>
      </c>
    </row>
    <row r="115" spans="1:14" x14ac:dyDescent="0.25">
      <c r="A115" s="151" t="s">
        <v>178</v>
      </c>
      <c r="B115" s="150">
        <v>5029.40744</v>
      </c>
      <c r="C115" s="150">
        <v>43345.573600000003</v>
      </c>
      <c r="D115" s="150">
        <v>8.6184259999999995</v>
      </c>
      <c r="E115" s="150">
        <v>0.72528400000000004</v>
      </c>
      <c r="F115" s="150">
        <v>6.2508499999999998</v>
      </c>
      <c r="H115" s="327" t="s">
        <v>178</v>
      </c>
      <c r="I115" s="328"/>
      <c r="J115" s="150">
        <v>5439.3184899999997</v>
      </c>
      <c r="K115" s="150">
        <v>47637.028899999998</v>
      </c>
      <c r="L115" s="150">
        <v>8.7579039999999999</v>
      </c>
      <c r="M115" s="150">
        <v>0.80165799999999998</v>
      </c>
      <c r="N115" s="150">
        <v>7.0208740000000001</v>
      </c>
    </row>
    <row r="116" spans="1:14" ht="14.65" customHeight="1" x14ac:dyDescent="0.25">
      <c r="A116" s="151" t="s">
        <v>179</v>
      </c>
      <c r="B116" s="150">
        <v>2399.3876</v>
      </c>
      <c r="C116" s="150">
        <v>21131.042000000001</v>
      </c>
      <c r="D116" s="150">
        <v>8.8068480000000005</v>
      </c>
      <c r="E116" s="150">
        <v>0.34601900000000002</v>
      </c>
      <c r="F116" s="150">
        <v>3.0473330000000001</v>
      </c>
      <c r="H116" s="327" t="s">
        <v>179</v>
      </c>
      <c r="I116" s="328"/>
      <c r="J116" s="150">
        <v>2238.4638</v>
      </c>
      <c r="K116" s="150">
        <v>21440.510999999999</v>
      </c>
      <c r="L116" s="150">
        <v>9.5782249999999998</v>
      </c>
      <c r="M116" s="150">
        <v>0.32991500000000001</v>
      </c>
      <c r="N116" s="150">
        <v>3.1601210000000002</v>
      </c>
    </row>
    <row r="117" spans="1:14" ht="14.65" customHeight="1" x14ac:dyDescent="0.25">
      <c r="A117" s="151" t="s">
        <v>180</v>
      </c>
      <c r="B117" s="150">
        <v>7142.7092000000002</v>
      </c>
      <c r="C117" s="150">
        <v>66849.763000000006</v>
      </c>
      <c r="D117" s="150">
        <v>9.3591610000000003</v>
      </c>
      <c r="E117" s="150">
        <v>1.030073</v>
      </c>
      <c r="F117" s="150">
        <v>9.6405999999999992</v>
      </c>
      <c r="H117" s="327" t="s">
        <v>180</v>
      </c>
      <c r="I117" s="328"/>
      <c r="J117" s="150">
        <v>7988.0883999999996</v>
      </c>
      <c r="K117" s="150">
        <v>79284.710999999996</v>
      </c>
      <c r="L117" s="150">
        <v>9.9253669999999996</v>
      </c>
      <c r="M117" s="150">
        <v>1.1773</v>
      </c>
      <c r="N117" s="150">
        <v>11.685231</v>
      </c>
    </row>
    <row r="118" spans="1:14" ht="25.5" x14ac:dyDescent="0.25">
      <c r="A118" s="151" t="s">
        <v>181</v>
      </c>
      <c r="B118" s="150">
        <v>3319.5132800000001</v>
      </c>
      <c r="C118" s="150">
        <v>28746.643899999999</v>
      </c>
      <c r="D118" s="150">
        <v>8.6598970000000008</v>
      </c>
      <c r="E118" s="150">
        <v>0.47870800000000002</v>
      </c>
      <c r="F118" s="150">
        <v>4.1455739999999999</v>
      </c>
      <c r="H118" s="327" t="s">
        <v>181</v>
      </c>
      <c r="I118" s="328"/>
      <c r="J118" s="150">
        <v>3498.6968999999999</v>
      </c>
      <c r="K118" s="150">
        <v>31961.7821</v>
      </c>
      <c r="L118" s="150">
        <v>9.1353390000000001</v>
      </c>
      <c r="M118" s="150">
        <v>0.51567300000000005</v>
      </c>
      <c r="N118" s="150">
        <v>4.7108910000000002</v>
      </c>
    </row>
    <row r="119" spans="1:14" ht="14.65" customHeight="1" x14ac:dyDescent="0.25">
      <c r="A119" s="151" t="s">
        <v>182</v>
      </c>
      <c r="B119" s="150">
        <v>8463.0841</v>
      </c>
      <c r="C119" s="150">
        <v>32585.573</v>
      </c>
      <c r="D119" s="150">
        <v>3.8503189999999998</v>
      </c>
      <c r="E119" s="150">
        <v>1.220456</v>
      </c>
      <c r="F119" s="150">
        <v>4.6991189999999996</v>
      </c>
      <c r="H119" s="327" t="s">
        <v>182</v>
      </c>
      <c r="I119" s="328"/>
      <c r="J119" s="150">
        <v>7984.9094999999998</v>
      </c>
      <c r="K119" s="150">
        <v>31247.284</v>
      </c>
      <c r="L119" s="150">
        <v>3.9132920000000002</v>
      </c>
      <c r="M119" s="150">
        <v>1.1768130000000001</v>
      </c>
      <c r="N119" s="150">
        <v>4.6052499999999998</v>
      </c>
    </row>
    <row r="120" spans="1:14" x14ac:dyDescent="0.25">
      <c r="A120" s="151" t="s">
        <v>183</v>
      </c>
      <c r="B120" s="150">
        <v>11331.7238</v>
      </c>
      <c r="C120" s="150">
        <v>95239.192999999999</v>
      </c>
      <c r="D120" s="150">
        <v>8.4046520000000005</v>
      </c>
      <c r="E120" s="150">
        <v>1.634137</v>
      </c>
      <c r="F120" s="150">
        <v>13.73434</v>
      </c>
      <c r="H120" s="327" t="s">
        <v>183</v>
      </c>
      <c r="I120" s="328"/>
      <c r="J120" s="150">
        <v>11606.4141</v>
      </c>
      <c r="K120" s="150">
        <v>99720.76</v>
      </c>
      <c r="L120" s="150">
        <v>8.5918659999999996</v>
      </c>
      <c r="M120" s="150">
        <v>1.7104919999999999</v>
      </c>
      <c r="N120" s="150">
        <v>14.696391</v>
      </c>
    </row>
    <row r="121" spans="1:14" x14ac:dyDescent="0.25">
      <c r="A121" s="151" t="s">
        <v>184</v>
      </c>
      <c r="B121" s="150">
        <v>18200.033729999999</v>
      </c>
      <c r="C121" s="150">
        <v>137787.29209999999</v>
      </c>
      <c r="D121" s="150">
        <v>7.5707163043812704</v>
      </c>
      <c r="E121" s="150"/>
      <c r="F121" s="150"/>
      <c r="H121" s="327" t="s">
        <v>184</v>
      </c>
      <c r="I121" s="328"/>
      <c r="J121" s="150">
        <v>19205.771410000001</v>
      </c>
      <c r="K121" s="150">
        <v>146753.2721</v>
      </c>
      <c r="L121" s="150">
        <v>7.6411027168421404</v>
      </c>
      <c r="M121" s="150">
        <v>2.5522185298810598</v>
      </c>
      <c r="N121" s="150">
        <v>19.7122229436936</v>
      </c>
    </row>
    <row r="122" spans="1:14" ht="14.65" customHeight="1" x14ac:dyDescent="0.25">
      <c r="A122" s="151" t="s">
        <v>185</v>
      </c>
      <c r="B122" s="150">
        <v>2630.1655000000001</v>
      </c>
      <c r="C122" s="150">
        <v>22350.946</v>
      </c>
      <c r="D122" s="150">
        <v>8.4979239999999994</v>
      </c>
      <c r="E122" s="150">
        <v>0.379299</v>
      </c>
      <c r="F122" s="150">
        <v>3.2232460000000001</v>
      </c>
      <c r="H122" s="327" t="s">
        <v>185</v>
      </c>
      <c r="I122" s="328"/>
      <c r="J122" s="150">
        <v>2753.6262000000002</v>
      </c>
      <c r="K122" s="150">
        <v>24397.353999999999</v>
      </c>
      <c r="L122" s="150">
        <v>8.8600820000000002</v>
      </c>
      <c r="M122" s="150">
        <v>0.40592</v>
      </c>
      <c r="N122" s="150">
        <v>3.5970979999999999</v>
      </c>
    </row>
    <row r="123" spans="1:14" ht="14.65" customHeight="1" x14ac:dyDescent="0.25">
      <c r="A123" s="152" t="s">
        <v>186</v>
      </c>
      <c r="B123" s="150">
        <v>3421.3634099999999</v>
      </c>
      <c r="C123" s="150">
        <v>28100.299200000001</v>
      </c>
      <c r="D123" s="150">
        <v>8.2131880000000006</v>
      </c>
      <c r="E123" s="150">
        <v>0.49340000000000001</v>
      </c>
      <c r="F123" s="150">
        <v>4.0524009999999997</v>
      </c>
      <c r="H123" s="327" t="s">
        <v>186</v>
      </c>
      <c r="I123" s="328"/>
      <c r="J123" s="150">
        <v>3661.3049099999998</v>
      </c>
      <c r="K123" s="150">
        <v>30479.4637</v>
      </c>
      <c r="L123" s="150">
        <v>8.3247540000000004</v>
      </c>
      <c r="M123" s="150">
        <v>0.53962699999999997</v>
      </c>
      <c r="N123" s="150">
        <v>4.4923609999999998</v>
      </c>
    </row>
    <row r="124" spans="1:14" ht="25.5" x14ac:dyDescent="0.25">
      <c r="A124" s="153" t="s">
        <v>187</v>
      </c>
      <c r="B124" s="154">
        <v>388179.73319</v>
      </c>
      <c r="C124" s="154">
        <v>2604401.26951</v>
      </c>
      <c r="D124" s="154">
        <v>6.7092660000000004</v>
      </c>
      <c r="E124" s="154">
        <v>55.978901</v>
      </c>
      <c r="F124" s="154">
        <v>375.57859200000001</v>
      </c>
      <c r="H124" s="338" t="s">
        <v>187</v>
      </c>
      <c r="I124" s="339"/>
      <c r="J124" s="154">
        <v>391660.48215</v>
      </c>
      <c r="K124" s="154">
        <v>2669656.81176</v>
      </c>
      <c r="L124" s="154">
        <v>6.8162529999999997</v>
      </c>
      <c r="M124" s="154">
        <v>57.724964999999997</v>
      </c>
      <c r="N124" s="154">
        <v>393.47515700000002</v>
      </c>
    </row>
    <row r="125" spans="1:14" ht="14.65" customHeight="1" thickBot="1" x14ac:dyDescent="0.3">
      <c r="A125" s="155" t="s">
        <v>188</v>
      </c>
      <c r="B125" s="156">
        <v>292767.57046999998</v>
      </c>
      <c r="C125" s="156">
        <v>1767105.1046</v>
      </c>
      <c r="D125" s="156">
        <v>6.0358640000000001</v>
      </c>
      <c r="E125" s="156">
        <v>42.219538999999997</v>
      </c>
      <c r="F125" s="156">
        <v>254.832322</v>
      </c>
      <c r="H125" s="329" t="s">
        <v>188</v>
      </c>
      <c r="I125" s="330"/>
      <c r="J125" s="156">
        <v>296920.40545000002</v>
      </c>
      <c r="K125" s="156">
        <v>1812048.9438</v>
      </c>
      <c r="L125" s="156">
        <v>6.1028099999999998</v>
      </c>
      <c r="M125" s="156">
        <v>43.761628999999999</v>
      </c>
      <c r="N125" s="156">
        <v>267.07291600000002</v>
      </c>
    </row>
    <row r="126" spans="1:14" ht="15.75" thickTop="1" x14ac:dyDescent="0.25"/>
    <row r="127" spans="1:14" ht="15.75" thickBot="1" x14ac:dyDescent="0.3"/>
    <row r="128" spans="1:14" ht="18" customHeight="1" thickTop="1" thickBot="1" x14ac:dyDescent="0.3">
      <c r="A128" s="148">
        <v>2014</v>
      </c>
      <c r="B128" s="148"/>
      <c r="C128" s="148"/>
      <c r="D128" s="148"/>
      <c r="E128" s="148"/>
      <c r="F128" s="148"/>
      <c r="H128" s="331">
        <v>2015</v>
      </c>
      <c r="I128" s="331"/>
      <c r="J128" s="148"/>
      <c r="K128" s="148"/>
      <c r="L128" s="148"/>
      <c r="M128" s="148"/>
      <c r="N128" s="148"/>
    </row>
    <row r="129" spans="1:14" ht="15" customHeight="1" thickBot="1" x14ac:dyDescent="0.3">
      <c r="A129" s="333" t="s">
        <v>169</v>
      </c>
      <c r="B129" s="342" t="s">
        <v>170</v>
      </c>
      <c r="C129" s="340" t="s">
        <v>171</v>
      </c>
      <c r="D129" s="340" t="s">
        <v>172</v>
      </c>
      <c r="E129" s="340" t="s">
        <v>164</v>
      </c>
      <c r="F129" s="340" t="s">
        <v>165</v>
      </c>
      <c r="H129" s="332" t="s">
        <v>169</v>
      </c>
      <c r="I129" s="333"/>
      <c r="J129" s="342" t="s">
        <v>170</v>
      </c>
      <c r="K129" s="340" t="s">
        <v>171</v>
      </c>
      <c r="L129" s="340" t="s">
        <v>172</v>
      </c>
      <c r="M129" s="340" t="s">
        <v>164</v>
      </c>
      <c r="N129" s="340" t="s">
        <v>165</v>
      </c>
    </row>
    <row r="130" spans="1:14" ht="23.25" customHeight="1" thickTop="1" thickBot="1" x14ac:dyDescent="0.3">
      <c r="A130" s="333"/>
      <c r="B130" s="342"/>
      <c r="C130" s="340"/>
      <c r="D130" s="340"/>
      <c r="E130" s="340"/>
      <c r="F130" s="340"/>
      <c r="H130" s="334"/>
      <c r="I130" s="335"/>
      <c r="J130" s="342"/>
      <c r="K130" s="340"/>
      <c r="L130" s="340"/>
      <c r="M130" s="340"/>
      <c r="N130" s="340"/>
    </row>
    <row r="131" spans="1:14" ht="15.75" thickTop="1" x14ac:dyDescent="0.25">
      <c r="A131" s="149" t="s">
        <v>173</v>
      </c>
      <c r="B131" s="150">
        <v>13402.996499999999</v>
      </c>
      <c r="C131" s="150">
        <v>221116.519</v>
      </c>
      <c r="D131" s="150">
        <v>16.497544000000001</v>
      </c>
      <c r="E131" s="150">
        <v>2.0648559999999998</v>
      </c>
      <c r="F131" s="150">
        <v>34.065055999999998</v>
      </c>
      <c r="H131" s="336" t="s">
        <v>173</v>
      </c>
      <c r="I131" s="337"/>
      <c r="J131" s="150">
        <v>14486.599899999999</v>
      </c>
      <c r="K131" s="150">
        <v>252834.78700000001</v>
      </c>
      <c r="L131" s="150">
        <v>17.453011</v>
      </c>
      <c r="M131" s="150">
        <v>2.1842250000000001</v>
      </c>
      <c r="N131" s="150">
        <v>38.121389000000001</v>
      </c>
    </row>
    <row r="132" spans="1:14" ht="14.65" customHeight="1" x14ac:dyDescent="0.25">
      <c r="A132" s="151" t="s">
        <v>174</v>
      </c>
      <c r="B132" s="150">
        <v>742.64742000000001</v>
      </c>
      <c r="C132" s="150">
        <v>2483.7273799999998</v>
      </c>
      <c r="D132" s="150">
        <v>3.3444229999999999</v>
      </c>
      <c r="E132" s="150">
        <v>0.114412</v>
      </c>
      <c r="F132" s="150">
        <v>0.38264399999999998</v>
      </c>
      <c r="H132" s="327" t="s">
        <v>174</v>
      </c>
      <c r="I132" s="328"/>
      <c r="J132" s="150">
        <v>878.43501000000003</v>
      </c>
      <c r="K132" s="150">
        <v>2940.1550400000001</v>
      </c>
      <c r="L132" s="150">
        <v>3.347038</v>
      </c>
      <c r="M132" s="150">
        <v>0.13245199999999999</v>
      </c>
      <c r="N132" s="150">
        <v>0.44332300000000002</v>
      </c>
    </row>
    <row r="133" spans="1:14" x14ac:dyDescent="0.25">
      <c r="A133" s="151" t="s">
        <v>175</v>
      </c>
      <c r="B133" s="150">
        <v>1094.18316</v>
      </c>
      <c r="C133" s="150">
        <v>20772.843000000001</v>
      </c>
      <c r="D133" s="150">
        <v>18.984794999999998</v>
      </c>
      <c r="E133" s="150">
        <v>0.168569</v>
      </c>
      <c r="F133" s="150">
        <v>3.2002570000000001</v>
      </c>
      <c r="H133" s="327" t="s">
        <v>175</v>
      </c>
      <c r="I133" s="328"/>
      <c r="J133" s="150">
        <v>1171.8989200000001</v>
      </c>
      <c r="K133" s="150">
        <v>21893.179400000001</v>
      </c>
      <c r="L133" s="150">
        <v>18.681798000000001</v>
      </c>
      <c r="M133" s="150">
        <v>0.176705</v>
      </c>
      <c r="N133" s="150">
        <v>3.3011219999999999</v>
      </c>
    </row>
    <row r="134" spans="1:14" ht="14.65" customHeight="1" x14ac:dyDescent="0.25">
      <c r="A134" s="151" t="s">
        <v>176</v>
      </c>
      <c r="B134" s="150">
        <v>2953.08583</v>
      </c>
      <c r="C134" s="150">
        <v>16895.487000000001</v>
      </c>
      <c r="D134" s="150">
        <v>5.7212990000000001</v>
      </c>
      <c r="E134" s="150">
        <v>0.45495000000000002</v>
      </c>
      <c r="F134" s="150">
        <v>2.602903</v>
      </c>
      <c r="H134" s="327" t="s">
        <v>176</v>
      </c>
      <c r="I134" s="328"/>
      <c r="J134" s="150">
        <v>2612.0525400000001</v>
      </c>
      <c r="K134" s="150">
        <v>15645.798699999999</v>
      </c>
      <c r="L134" s="150">
        <v>5.9898480000000003</v>
      </c>
      <c r="M134" s="150">
        <v>0.39384599999999997</v>
      </c>
      <c r="N134" s="150">
        <v>2.359083</v>
      </c>
    </row>
    <row r="135" spans="1:14" ht="14.65" customHeight="1" x14ac:dyDescent="0.25">
      <c r="A135" s="151" t="s">
        <v>177</v>
      </c>
      <c r="B135" s="150">
        <v>1964.7973</v>
      </c>
      <c r="C135" s="150">
        <v>15047.785900000001</v>
      </c>
      <c r="D135" s="150">
        <v>7.6586959999999999</v>
      </c>
      <c r="E135" s="150">
        <v>0.30269499999999999</v>
      </c>
      <c r="F135" s="150">
        <v>2.3182469999999999</v>
      </c>
      <c r="H135" s="327" t="s">
        <v>177</v>
      </c>
      <c r="I135" s="328"/>
      <c r="J135" s="150">
        <v>2202.9411</v>
      </c>
      <c r="K135" s="150">
        <v>17154.715</v>
      </c>
      <c r="L135" s="150">
        <v>7.7871870000000003</v>
      </c>
      <c r="M135" s="150">
        <v>0.33215699999999998</v>
      </c>
      <c r="N135" s="150">
        <v>2.5865779999999998</v>
      </c>
    </row>
    <row r="136" spans="1:14" x14ac:dyDescent="0.25">
      <c r="A136" s="151" t="s">
        <v>178</v>
      </c>
      <c r="B136" s="150">
        <v>4746.6698200000001</v>
      </c>
      <c r="C136" s="150">
        <v>43511.099000000002</v>
      </c>
      <c r="D136" s="150">
        <v>9.166658</v>
      </c>
      <c r="E136" s="150">
        <v>0.731271</v>
      </c>
      <c r="F136" s="150">
        <v>6.7033110000000002</v>
      </c>
      <c r="H136" s="327" t="s">
        <v>178</v>
      </c>
      <c r="I136" s="328"/>
      <c r="J136" s="150">
        <v>4513.6944199999998</v>
      </c>
      <c r="K136" s="150">
        <v>41423.346700000002</v>
      </c>
      <c r="L136" s="150">
        <v>9.1772600000000004</v>
      </c>
      <c r="M136" s="150">
        <v>0.68056499999999998</v>
      </c>
      <c r="N136" s="150">
        <v>6.2457180000000001</v>
      </c>
    </row>
    <row r="137" spans="1:14" ht="14.65" customHeight="1" x14ac:dyDescent="0.25">
      <c r="A137" s="151" t="s">
        <v>179</v>
      </c>
      <c r="B137" s="150">
        <v>1822.1241</v>
      </c>
      <c r="C137" s="150">
        <v>17903.008000000002</v>
      </c>
      <c r="D137" s="150">
        <v>9.8253509999999995</v>
      </c>
      <c r="E137" s="150">
        <v>0.28071499999999999</v>
      </c>
      <c r="F137" s="150">
        <v>2.758124</v>
      </c>
      <c r="H137" s="327" t="s">
        <v>179</v>
      </c>
      <c r="I137" s="328"/>
      <c r="J137" s="150">
        <v>1798.5198</v>
      </c>
      <c r="K137" s="150">
        <v>17494.188999999998</v>
      </c>
      <c r="L137" s="150">
        <v>9.7269930000000002</v>
      </c>
      <c r="M137" s="150">
        <v>0.27117999999999998</v>
      </c>
      <c r="N137" s="150">
        <v>2.6377649999999999</v>
      </c>
    </row>
    <row r="138" spans="1:14" ht="14.65" customHeight="1" x14ac:dyDescent="0.25">
      <c r="A138" s="151" t="s">
        <v>180</v>
      </c>
      <c r="B138" s="150">
        <v>7852.1895000000004</v>
      </c>
      <c r="C138" s="150">
        <v>79683.487999999998</v>
      </c>
      <c r="D138" s="150">
        <v>10.147932000000001</v>
      </c>
      <c r="E138" s="150">
        <v>1.209703</v>
      </c>
      <c r="F138" s="150">
        <v>12.275976999999999</v>
      </c>
      <c r="H138" s="327" t="s">
        <v>180</v>
      </c>
      <c r="I138" s="328"/>
      <c r="J138" s="150">
        <v>8355.7394000000004</v>
      </c>
      <c r="K138" s="150">
        <v>85868.01</v>
      </c>
      <c r="L138" s="150">
        <v>10.276529999999999</v>
      </c>
      <c r="M138" s="150">
        <v>1.259862</v>
      </c>
      <c r="N138" s="150">
        <v>12.947081000000001</v>
      </c>
    </row>
    <row r="139" spans="1:14" ht="25.5" x14ac:dyDescent="0.25">
      <c r="A139" s="151" t="s">
        <v>181</v>
      </c>
      <c r="B139" s="150">
        <v>3077.7446399999999</v>
      </c>
      <c r="C139" s="150">
        <v>29769.972000000002</v>
      </c>
      <c r="D139" s="150">
        <v>9.6726580000000002</v>
      </c>
      <c r="E139" s="150">
        <v>0.47415400000000002</v>
      </c>
      <c r="F139" s="150">
        <v>4.586328</v>
      </c>
      <c r="H139" s="327" t="s">
        <v>181</v>
      </c>
      <c r="I139" s="328"/>
      <c r="J139" s="150">
        <v>2795.6917800000001</v>
      </c>
      <c r="K139" s="150">
        <v>29509.888500000001</v>
      </c>
      <c r="L139" s="150">
        <v>10.555486999999999</v>
      </c>
      <c r="M139" s="150">
        <v>0.42153099999999999</v>
      </c>
      <c r="N139" s="150">
        <v>4.4494959999999999</v>
      </c>
    </row>
    <row r="140" spans="1:14" ht="14.65" customHeight="1" x14ac:dyDescent="0.25">
      <c r="A140" s="151" t="s">
        <v>182</v>
      </c>
      <c r="B140" s="150">
        <v>7585.7541000000001</v>
      </c>
      <c r="C140" s="150">
        <v>31228.756000000001</v>
      </c>
      <c r="D140" s="150">
        <v>4.1167639999999999</v>
      </c>
      <c r="E140" s="150">
        <v>1.1686559999999999</v>
      </c>
      <c r="F140" s="150">
        <v>4.8110780000000002</v>
      </c>
      <c r="H140" s="327" t="s">
        <v>182</v>
      </c>
      <c r="I140" s="328"/>
      <c r="J140" s="150">
        <v>7372.9948000000004</v>
      </c>
      <c r="K140" s="150">
        <v>30220.26</v>
      </c>
      <c r="L140" s="150">
        <v>4.0987770000000001</v>
      </c>
      <c r="M140" s="150">
        <v>1.111707</v>
      </c>
      <c r="N140" s="150">
        <v>4.5566389999999997</v>
      </c>
    </row>
    <row r="141" spans="1:14" x14ac:dyDescent="0.25">
      <c r="A141" s="151" t="s">
        <v>183</v>
      </c>
      <c r="B141" s="150">
        <v>10155.288500000001</v>
      </c>
      <c r="C141" s="150">
        <v>87846.891000000003</v>
      </c>
      <c r="D141" s="150">
        <v>8.6503589999999999</v>
      </c>
      <c r="E141" s="150">
        <v>1.564516</v>
      </c>
      <c r="F141" s="150">
        <v>13.533628</v>
      </c>
      <c r="H141" s="327" t="s">
        <v>183</v>
      </c>
      <c r="I141" s="328"/>
      <c r="J141" s="150">
        <v>10861.9516</v>
      </c>
      <c r="K141" s="150">
        <v>90025.353000000003</v>
      </c>
      <c r="L141" s="150">
        <v>8.288138</v>
      </c>
      <c r="M141" s="150">
        <v>1.6377649999999999</v>
      </c>
      <c r="N141" s="150">
        <v>13.574026999999999</v>
      </c>
    </row>
    <row r="142" spans="1:14" x14ac:dyDescent="0.25">
      <c r="A142" s="151" t="s">
        <v>184</v>
      </c>
      <c r="B142" s="150">
        <v>16948.132979999998</v>
      </c>
      <c r="C142" s="150">
        <v>133244.22451</v>
      </c>
      <c r="D142" s="150">
        <v>7.8618821711652602</v>
      </c>
      <c r="E142" s="150">
        <v>2.38956301917576</v>
      </c>
      <c r="F142" s="150">
        <v>18.469586699247401</v>
      </c>
      <c r="H142" s="327" t="s">
        <v>184</v>
      </c>
      <c r="I142" s="328"/>
      <c r="J142" s="150">
        <v>15425.11549</v>
      </c>
      <c r="K142" s="150">
        <v>119248.95771</v>
      </c>
      <c r="L142" s="150">
        <v>7.7308307861492702</v>
      </c>
      <c r="M142" s="150">
        <v>2.1904020134304201</v>
      </c>
      <c r="N142" s="150">
        <v>17.0355809837876</v>
      </c>
    </row>
    <row r="143" spans="1:14" ht="14.65" customHeight="1" x14ac:dyDescent="0.25">
      <c r="A143" s="151" t="s">
        <v>185</v>
      </c>
      <c r="B143" s="150">
        <v>2554.9793</v>
      </c>
      <c r="C143" s="150">
        <v>23160.741999999998</v>
      </c>
      <c r="D143" s="150">
        <v>9.0649429999999995</v>
      </c>
      <c r="E143" s="150">
        <v>0.39361800000000002</v>
      </c>
      <c r="F143" s="150">
        <v>3.56813</v>
      </c>
      <c r="H143" s="327" t="s">
        <v>185</v>
      </c>
      <c r="I143" s="328"/>
      <c r="J143" s="150">
        <v>2745.0144</v>
      </c>
      <c r="K143" s="150">
        <v>25479.368999999999</v>
      </c>
      <c r="L143" s="150">
        <v>9.2820529999999994</v>
      </c>
      <c r="M143" s="150">
        <v>0.41389399999999998</v>
      </c>
      <c r="N143" s="150">
        <v>3.841793</v>
      </c>
    </row>
    <row r="144" spans="1:14" ht="14.65" customHeight="1" x14ac:dyDescent="0.25">
      <c r="A144" s="152" t="s">
        <v>186</v>
      </c>
      <c r="B144" s="150">
        <v>3785.1254399999998</v>
      </c>
      <c r="C144" s="150">
        <v>29894.734400000001</v>
      </c>
      <c r="D144" s="150">
        <v>7.8979509999999999</v>
      </c>
      <c r="E144" s="150">
        <v>0.58313300000000001</v>
      </c>
      <c r="F144" s="150">
        <v>4.6055590000000004</v>
      </c>
      <c r="H144" s="327" t="s">
        <v>186</v>
      </c>
      <c r="I144" s="328"/>
      <c r="J144" s="150">
        <v>3872.9986800000001</v>
      </c>
      <c r="K144" s="150">
        <v>29397.780200000001</v>
      </c>
      <c r="L144" s="150">
        <v>7.5904439999999997</v>
      </c>
      <c r="M144" s="150">
        <v>0.58397500000000002</v>
      </c>
      <c r="N144" s="150">
        <v>4.4326400000000001</v>
      </c>
    </row>
    <row r="145" spans="1:14" ht="25.5" x14ac:dyDescent="0.25">
      <c r="A145" s="153" t="s">
        <v>187</v>
      </c>
      <c r="B145" s="154">
        <v>363489.71311000001</v>
      </c>
      <c r="C145" s="154">
        <v>2511189.55999</v>
      </c>
      <c r="D145" s="154">
        <v>6.9085570000000001</v>
      </c>
      <c r="E145" s="154">
        <v>55.998964000000001</v>
      </c>
      <c r="F145" s="154">
        <v>386.872051</v>
      </c>
      <c r="H145" s="338" t="s">
        <v>187</v>
      </c>
      <c r="I145" s="339"/>
      <c r="J145" s="154">
        <v>358411.23015600001</v>
      </c>
      <c r="K145" s="154">
        <v>2522894.7910600002</v>
      </c>
      <c r="L145" s="154">
        <v>7.0391060000000003</v>
      </c>
      <c r="M145" s="154">
        <v>54.041136000000002</v>
      </c>
      <c r="N145" s="154">
        <v>380.40073100000001</v>
      </c>
    </row>
    <row r="146" spans="1:14" ht="14.65" customHeight="1" thickBot="1" x14ac:dyDescent="0.3">
      <c r="A146" s="155" t="s">
        <v>188</v>
      </c>
      <c r="B146" s="156">
        <v>278445.51947</v>
      </c>
      <c r="C146" s="156">
        <v>1729263.6117</v>
      </c>
      <c r="D146" s="156">
        <v>6.2104200000000001</v>
      </c>
      <c r="E146" s="156">
        <v>42.897115999999997</v>
      </c>
      <c r="F146" s="156">
        <v>266.409085</v>
      </c>
      <c r="H146" s="329" t="s">
        <v>188</v>
      </c>
      <c r="I146" s="330"/>
      <c r="J146" s="156">
        <v>273391.06342800002</v>
      </c>
      <c r="K146" s="156">
        <v>1715209.57335</v>
      </c>
      <c r="L146" s="156">
        <v>6.2738319999999996</v>
      </c>
      <c r="M146" s="156">
        <v>41.221893000000001</v>
      </c>
      <c r="N146" s="156">
        <v>258.619215</v>
      </c>
    </row>
    <row r="147" spans="1:14" ht="15.75" thickTop="1" x14ac:dyDescent="0.25"/>
    <row r="148" spans="1:14" ht="15.75" thickBot="1" x14ac:dyDescent="0.3"/>
    <row r="149" spans="1:14" ht="19.5" thickTop="1" thickBot="1" x14ac:dyDescent="0.3">
      <c r="A149" s="148">
        <v>2016</v>
      </c>
      <c r="B149" s="148"/>
      <c r="C149" s="148"/>
      <c r="D149" s="148"/>
      <c r="E149" s="148"/>
      <c r="F149" s="148"/>
      <c r="H149" s="331">
        <v>2017</v>
      </c>
      <c r="I149" s="331"/>
      <c r="J149" s="148"/>
      <c r="K149" s="148"/>
      <c r="L149" s="148"/>
      <c r="M149" s="148"/>
      <c r="N149" s="148"/>
    </row>
    <row r="150" spans="1:14" ht="15" customHeight="1" thickBot="1" x14ac:dyDescent="0.3">
      <c r="A150" s="333" t="s">
        <v>169</v>
      </c>
      <c r="B150" s="342" t="s">
        <v>170</v>
      </c>
      <c r="C150" s="340" t="s">
        <v>171</v>
      </c>
      <c r="D150" s="340" t="s">
        <v>172</v>
      </c>
      <c r="E150" s="340" t="s">
        <v>164</v>
      </c>
      <c r="F150" s="340" t="s">
        <v>165</v>
      </c>
      <c r="H150" s="332" t="s">
        <v>169</v>
      </c>
      <c r="I150" s="333"/>
      <c r="J150" s="342" t="s">
        <v>170</v>
      </c>
      <c r="K150" s="340" t="s">
        <v>171</v>
      </c>
      <c r="L150" s="340" t="s">
        <v>172</v>
      </c>
      <c r="M150" s="340" t="s">
        <v>164</v>
      </c>
      <c r="N150" s="340" t="s">
        <v>165</v>
      </c>
    </row>
    <row r="151" spans="1:14" ht="26.25" customHeight="1" thickTop="1" thickBot="1" x14ac:dyDescent="0.3">
      <c r="A151" s="333"/>
      <c r="B151" s="342"/>
      <c r="C151" s="340"/>
      <c r="D151" s="340"/>
      <c r="E151" s="340"/>
      <c r="F151" s="340"/>
      <c r="H151" s="334"/>
      <c r="I151" s="335"/>
      <c r="J151" s="342"/>
      <c r="K151" s="340"/>
      <c r="L151" s="340"/>
      <c r="M151" s="340"/>
      <c r="N151" s="340"/>
    </row>
    <row r="152" spans="1:14" ht="15.75" thickTop="1" x14ac:dyDescent="0.25">
      <c r="A152" s="149" t="s">
        <v>173</v>
      </c>
      <c r="B152" s="150">
        <v>13822.591</v>
      </c>
      <c r="C152" s="150">
        <v>242897.49600000001</v>
      </c>
      <c r="D152" s="150">
        <v>17.572500999999999</v>
      </c>
      <c r="E152" s="150">
        <v>1.8778090000000001</v>
      </c>
      <c r="F152" s="150">
        <v>32.997869000000001</v>
      </c>
      <c r="H152" s="336" t="s">
        <v>173</v>
      </c>
      <c r="I152" s="337"/>
      <c r="J152" s="150">
        <v>14873.2016</v>
      </c>
      <c r="K152" s="150">
        <v>261468.35</v>
      </c>
      <c r="L152" s="150">
        <v>17.579830000000001</v>
      </c>
      <c r="M152" s="150">
        <v>2.1175310000000001</v>
      </c>
      <c r="N152" s="150">
        <v>37.225794999999998</v>
      </c>
    </row>
    <row r="153" spans="1:14" ht="14.65" customHeight="1" x14ac:dyDescent="0.25">
      <c r="A153" s="151" t="s">
        <v>174</v>
      </c>
      <c r="B153" s="150">
        <v>749.26417000000004</v>
      </c>
      <c r="C153" s="150">
        <v>2672.13807</v>
      </c>
      <c r="D153" s="150">
        <v>3.5663499999999999</v>
      </c>
      <c r="E153" s="150">
        <v>0.101785</v>
      </c>
      <c r="F153" s="150">
        <v>0.36299799999999999</v>
      </c>
      <c r="H153" s="327" t="s">
        <v>174</v>
      </c>
      <c r="I153" s="328"/>
      <c r="J153" s="150">
        <v>712.72551799999997</v>
      </c>
      <c r="K153" s="150">
        <v>2587.9043900000001</v>
      </c>
      <c r="L153" s="150">
        <v>3.6309969999999998</v>
      </c>
      <c r="M153" s="150">
        <v>0.10147100000000001</v>
      </c>
      <c r="N153" s="150">
        <v>0.36843799999999999</v>
      </c>
    </row>
    <row r="154" spans="1:14" x14ac:dyDescent="0.25">
      <c r="A154" s="151" t="s">
        <v>175</v>
      </c>
      <c r="B154" s="150">
        <v>1340.51865</v>
      </c>
      <c r="C154" s="150">
        <v>25415.4519</v>
      </c>
      <c r="D154" s="150">
        <v>18.959416999999998</v>
      </c>
      <c r="E154" s="150">
        <v>0.182111</v>
      </c>
      <c r="F154" s="150">
        <v>3.4527269999999999</v>
      </c>
      <c r="H154" s="327" t="s">
        <v>175</v>
      </c>
      <c r="I154" s="328"/>
      <c r="J154" s="150">
        <v>1375.01316</v>
      </c>
      <c r="K154" s="150">
        <v>23847.0694</v>
      </c>
      <c r="L154" s="150">
        <v>17.343157000000001</v>
      </c>
      <c r="M154" s="150">
        <v>0.19576399999999999</v>
      </c>
      <c r="N154" s="150">
        <v>3.3951639999999998</v>
      </c>
    </row>
    <row r="155" spans="1:14" ht="14.65" customHeight="1" x14ac:dyDescent="0.25">
      <c r="A155" s="151" t="s">
        <v>176</v>
      </c>
      <c r="B155" s="150">
        <v>2639.0011599999998</v>
      </c>
      <c r="C155" s="150">
        <v>15665.0746</v>
      </c>
      <c r="D155" s="150">
        <v>5.9359859999999998</v>
      </c>
      <c r="E155" s="150">
        <v>0.35850199999999999</v>
      </c>
      <c r="F155" s="150">
        <v>2.1280749999999999</v>
      </c>
      <c r="H155" s="327" t="s">
        <v>176</v>
      </c>
      <c r="I155" s="328"/>
      <c r="J155" s="150">
        <v>2615.9661700000001</v>
      </c>
      <c r="K155" s="150">
        <v>15904.819100000001</v>
      </c>
      <c r="L155" s="150">
        <v>6.0799019999999997</v>
      </c>
      <c r="M155" s="150">
        <v>0.37243900000000002</v>
      </c>
      <c r="N155" s="150">
        <v>2.2643900000000001</v>
      </c>
    </row>
    <row r="156" spans="1:14" ht="14.65" customHeight="1" x14ac:dyDescent="0.25">
      <c r="A156" s="151" t="s">
        <v>177</v>
      </c>
      <c r="B156" s="150">
        <v>2673.21</v>
      </c>
      <c r="C156" s="150">
        <v>20215.330999999998</v>
      </c>
      <c r="D156" s="150">
        <v>7.5621929999999997</v>
      </c>
      <c r="E156" s="150">
        <v>0.36315500000000001</v>
      </c>
      <c r="F156" s="150">
        <v>2.7462499999999999</v>
      </c>
      <c r="H156" s="327" t="s">
        <v>177</v>
      </c>
      <c r="I156" s="328"/>
      <c r="J156" s="150">
        <v>2690.5677000000001</v>
      </c>
      <c r="K156" s="150">
        <v>19955.973000000002</v>
      </c>
      <c r="L156" s="150">
        <v>7.4170119999999997</v>
      </c>
      <c r="M156" s="150">
        <v>0.38306099999999998</v>
      </c>
      <c r="N156" s="150">
        <v>2.8411650000000002</v>
      </c>
    </row>
    <row r="157" spans="1:14" x14ac:dyDescent="0.25">
      <c r="A157" s="151" t="s">
        <v>178</v>
      </c>
      <c r="B157" s="150">
        <v>4393.3247799999999</v>
      </c>
      <c r="C157" s="150">
        <v>40635.689299999998</v>
      </c>
      <c r="D157" s="150">
        <v>9.2494160000000001</v>
      </c>
      <c r="E157" s="150">
        <v>0.59683200000000003</v>
      </c>
      <c r="F157" s="150">
        <v>5.52034</v>
      </c>
      <c r="H157" s="327" t="s">
        <v>178</v>
      </c>
      <c r="I157" s="328"/>
      <c r="J157" s="150">
        <v>4557.9521199999999</v>
      </c>
      <c r="K157" s="150">
        <v>43197.452799999999</v>
      </c>
      <c r="L157" s="150">
        <v>9.4773820000000004</v>
      </c>
      <c r="M157" s="150">
        <v>0.64892399999999995</v>
      </c>
      <c r="N157" s="150">
        <v>6.1501010000000003</v>
      </c>
    </row>
    <row r="158" spans="1:14" ht="14.65" customHeight="1" x14ac:dyDescent="0.25">
      <c r="A158" s="151" t="s">
        <v>179</v>
      </c>
      <c r="B158" s="150">
        <v>1808.1840999999999</v>
      </c>
      <c r="C158" s="150">
        <v>17133.256000000001</v>
      </c>
      <c r="D158" s="150">
        <v>9.4753939999999997</v>
      </c>
      <c r="E158" s="150">
        <v>0.245642</v>
      </c>
      <c r="F158" s="150">
        <v>2.3275510000000001</v>
      </c>
      <c r="H158" s="327" t="s">
        <v>179</v>
      </c>
      <c r="I158" s="328"/>
      <c r="J158" s="150">
        <v>1880.8385000000001</v>
      </c>
      <c r="K158" s="150">
        <v>18537.665000000001</v>
      </c>
      <c r="L158" s="150">
        <v>9.8560639999999999</v>
      </c>
      <c r="M158" s="150">
        <v>0.26777800000000002</v>
      </c>
      <c r="N158" s="150">
        <v>2.639243</v>
      </c>
    </row>
    <row r="159" spans="1:14" ht="14.65" customHeight="1" x14ac:dyDescent="0.25">
      <c r="A159" s="151" t="s">
        <v>180</v>
      </c>
      <c r="B159" s="150">
        <v>8211.5267000000003</v>
      </c>
      <c r="C159" s="150">
        <v>85127.213000000003</v>
      </c>
      <c r="D159" s="150">
        <v>10.366795</v>
      </c>
      <c r="E159" s="150">
        <v>1.1155390000000001</v>
      </c>
      <c r="F159" s="150">
        <v>11.56457</v>
      </c>
      <c r="H159" s="327" t="s">
        <v>180</v>
      </c>
      <c r="I159" s="328"/>
      <c r="J159" s="150">
        <v>8850.5210000000006</v>
      </c>
      <c r="K159" s="150">
        <v>94324.054999999993</v>
      </c>
      <c r="L159" s="150">
        <v>10.657458</v>
      </c>
      <c r="M159" s="150">
        <v>1.2600659999999999</v>
      </c>
      <c r="N159" s="150">
        <v>13.429106000000001</v>
      </c>
    </row>
    <row r="160" spans="1:14" ht="25.5" x14ac:dyDescent="0.25">
      <c r="A160" s="151" t="s">
        <v>181</v>
      </c>
      <c r="B160" s="150">
        <v>2767.3166799999999</v>
      </c>
      <c r="C160" s="150">
        <v>28601.535899999999</v>
      </c>
      <c r="D160" s="150">
        <v>10.335476</v>
      </c>
      <c r="E160" s="150">
        <v>0.37593900000000002</v>
      </c>
      <c r="F160" s="150">
        <v>3.885507</v>
      </c>
      <c r="H160" s="327" t="s">
        <v>181</v>
      </c>
      <c r="I160" s="328"/>
      <c r="J160" s="150">
        <v>2672.3904499999999</v>
      </c>
      <c r="K160" s="150">
        <v>28583.035500000002</v>
      </c>
      <c r="L160" s="150">
        <v>10.695681</v>
      </c>
      <c r="M160" s="150">
        <v>0.38047199999999998</v>
      </c>
      <c r="N160" s="150">
        <v>4.0694150000000002</v>
      </c>
    </row>
    <row r="161" spans="1:14" ht="14.65" customHeight="1" x14ac:dyDescent="0.25">
      <c r="A161" s="151" t="s">
        <v>182</v>
      </c>
      <c r="B161" s="150">
        <v>6952.4445999999998</v>
      </c>
      <c r="C161" s="150">
        <v>29146.731</v>
      </c>
      <c r="D161" s="150">
        <v>4.1923000000000004</v>
      </c>
      <c r="E161" s="150">
        <v>0.94448100000000001</v>
      </c>
      <c r="F161" s="150">
        <v>3.9595389999999999</v>
      </c>
      <c r="H161" s="327" t="s">
        <v>182</v>
      </c>
      <c r="I161" s="328"/>
      <c r="J161" s="150">
        <v>6889.4673000000003</v>
      </c>
      <c r="K161" s="150">
        <v>29320.829000000002</v>
      </c>
      <c r="L161" s="150">
        <v>4.2558920000000002</v>
      </c>
      <c r="M161" s="150">
        <v>0.98086399999999996</v>
      </c>
      <c r="N161" s="150">
        <v>4.1744579999999996</v>
      </c>
    </row>
    <row r="162" spans="1:14" x14ac:dyDescent="0.25">
      <c r="A162" s="151" t="s">
        <v>183</v>
      </c>
      <c r="B162" s="150">
        <v>9405.8163000000004</v>
      </c>
      <c r="C162" s="150">
        <v>84732.820999999996</v>
      </c>
      <c r="D162" s="150">
        <v>9.0085560000000005</v>
      </c>
      <c r="E162" s="150">
        <v>1.2777750000000001</v>
      </c>
      <c r="F162" s="150">
        <v>11.510930999999999</v>
      </c>
      <c r="H162" s="327" t="s">
        <v>183</v>
      </c>
      <c r="I162" s="328"/>
      <c r="J162" s="150">
        <v>9391.5974000000006</v>
      </c>
      <c r="K162" s="150">
        <v>85367.653000000006</v>
      </c>
      <c r="L162" s="150">
        <v>9.089791</v>
      </c>
      <c r="M162" s="150">
        <v>1.337097</v>
      </c>
      <c r="N162" s="150">
        <v>12.153931999999999</v>
      </c>
    </row>
    <row r="163" spans="1:14" x14ac:dyDescent="0.25">
      <c r="A163" s="151" t="s">
        <v>184</v>
      </c>
      <c r="B163" s="150">
        <v>15672.230673</v>
      </c>
      <c r="C163" s="150">
        <v>118272.14868</v>
      </c>
      <c r="D163" s="150">
        <v>7.5466059138446901</v>
      </c>
      <c r="E163" s="150">
        <v>2.04339369322371</v>
      </c>
      <c r="F163" s="150">
        <v>15.478724577549199</v>
      </c>
      <c r="H163" s="327" t="s">
        <v>184</v>
      </c>
      <c r="I163" s="328"/>
      <c r="J163" s="150">
        <v>16817.311274</v>
      </c>
      <c r="K163" s="150">
        <v>124314.19355</v>
      </c>
      <c r="L163" s="150">
        <v>7.3920373788997402</v>
      </c>
      <c r="M163" s="150">
        <v>2.31209355239961</v>
      </c>
      <c r="N163" s="150">
        <v>17.1259280189681</v>
      </c>
    </row>
    <row r="164" spans="1:14" ht="14.65" customHeight="1" x14ac:dyDescent="0.25">
      <c r="A164" s="151" t="s">
        <v>185</v>
      </c>
      <c r="B164" s="150">
        <v>2619.4461999999999</v>
      </c>
      <c r="C164" s="150">
        <v>24155.768</v>
      </c>
      <c r="D164" s="150">
        <v>9.2217079999999996</v>
      </c>
      <c r="E164" s="150">
        <v>0.355852</v>
      </c>
      <c r="F164" s="150">
        <v>3.2815650000000001</v>
      </c>
      <c r="H164" s="327" t="s">
        <v>185</v>
      </c>
      <c r="I164" s="328"/>
      <c r="J164" s="150">
        <v>2477.4153999999999</v>
      </c>
      <c r="K164" s="150">
        <v>23429.165000000001</v>
      </c>
      <c r="L164" s="150">
        <v>9.4571000000000005</v>
      </c>
      <c r="M164" s="150">
        <v>0.352713</v>
      </c>
      <c r="N164" s="150">
        <v>3.3356479999999999</v>
      </c>
    </row>
    <row r="165" spans="1:14" ht="14.65" customHeight="1" x14ac:dyDescent="0.25">
      <c r="A165" s="152" t="s">
        <v>186</v>
      </c>
      <c r="B165" s="150">
        <v>3546.3587200000002</v>
      </c>
      <c r="C165" s="150">
        <v>26784.095700000002</v>
      </c>
      <c r="D165" s="150">
        <v>7.552562</v>
      </c>
      <c r="E165" s="150">
        <v>0.48176999999999998</v>
      </c>
      <c r="F165" s="150">
        <v>3.6386029999999998</v>
      </c>
      <c r="H165" s="327" t="s">
        <v>186</v>
      </c>
      <c r="I165" s="328"/>
      <c r="J165" s="150">
        <v>3805.3294299999998</v>
      </c>
      <c r="K165" s="150">
        <v>29449.5</v>
      </c>
      <c r="L165" s="150">
        <v>7.7390150000000002</v>
      </c>
      <c r="M165" s="150">
        <v>0.541771</v>
      </c>
      <c r="N165" s="150">
        <v>4.1927770000000004</v>
      </c>
    </row>
    <row r="166" spans="1:14" ht="25.5" x14ac:dyDescent="0.25">
      <c r="A166" s="153" t="s">
        <v>187</v>
      </c>
      <c r="B166" s="154">
        <v>350420.63049299998</v>
      </c>
      <c r="C166" s="154">
        <v>2466670.1454599998</v>
      </c>
      <c r="D166" s="154">
        <v>7.0391690000000002</v>
      </c>
      <c r="E166" s="154">
        <v>47.604427000000001</v>
      </c>
      <c r="F166" s="154">
        <v>335.09615400000001</v>
      </c>
      <c r="H166" s="338" t="s">
        <v>187</v>
      </c>
      <c r="I166" s="339"/>
      <c r="J166" s="154">
        <v>352283.14659299998</v>
      </c>
      <c r="K166" s="154">
        <v>2528727.3963799998</v>
      </c>
      <c r="L166" s="154">
        <v>7.1781110000000004</v>
      </c>
      <c r="M166" s="154">
        <v>50.155098000000002</v>
      </c>
      <c r="N166" s="154">
        <v>360.01923099999999</v>
      </c>
    </row>
    <row r="167" spans="1:14" ht="14.65" customHeight="1" thickBot="1" x14ac:dyDescent="0.3">
      <c r="A167" s="155" t="s">
        <v>188</v>
      </c>
      <c r="B167" s="156">
        <v>268105.91476999997</v>
      </c>
      <c r="C167" s="156">
        <v>1680678.0358</v>
      </c>
      <c r="D167" s="156">
        <v>6.2687090000000003</v>
      </c>
      <c r="E167" s="156">
        <v>36.421987999999999</v>
      </c>
      <c r="F167" s="156">
        <v>228.31897599999999</v>
      </c>
      <c r="H167" s="329" t="s">
        <v>188</v>
      </c>
      <c r="I167" s="330"/>
      <c r="J167" s="156">
        <v>266594.10119999998</v>
      </c>
      <c r="K167" s="156">
        <v>1700792.3739</v>
      </c>
      <c r="L167" s="156">
        <v>6.3797069999999998</v>
      </c>
      <c r="M167" s="156">
        <v>37.955390000000001</v>
      </c>
      <c r="N167" s="156">
        <v>242.14455100000001</v>
      </c>
    </row>
    <row r="168" spans="1:14" ht="15.75" thickTop="1" x14ac:dyDescent="0.25"/>
    <row r="169" spans="1:14" ht="15.75" thickBot="1" x14ac:dyDescent="0.3"/>
    <row r="170" spans="1:14" ht="19.5" thickTop="1" thickBot="1" x14ac:dyDescent="0.3">
      <c r="A170" s="148">
        <v>2018</v>
      </c>
      <c r="B170" s="148"/>
      <c r="C170" s="148"/>
      <c r="D170" s="148"/>
      <c r="E170" s="148"/>
      <c r="F170" s="148"/>
      <c r="H170" s="331">
        <v>2019</v>
      </c>
      <c r="I170" s="331"/>
      <c r="J170" s="148"/>
      <c r="K170" s="148"/>
      <c r="L170" s="148"/>
      <c r="M170" s="148"/>
      <c r="N170" s="148"/>
    </row>
    <row r="171" spans="1:14" ht="15" customHeight="1" thickBot="1" x14ac:dyDescent="0.3">
      <c r="A171" s="333" t="s">
        <v>169</v>
      </c>
      <c r="B171" s="342" t="s">
        <v>170</v>
      </c>
      <c r="C171" s="340" t="s">
        <v>171</v>
      </c>
      <c r="D171" s="340" t="s">
        <v>172</v>
      </c>
      <c r="E171" s="340" t="s">
        <v>164</v>
      </c>
      <c r="F171" s="340" t="s">
        <v>165</v>
      </c>
      <c r="H171" s="332" t="s">
        <v>169</v>
      </c>
      <c r="I171" s="333"/>
      <c r="J171" s="342" t="s">
        <v>170</v>
      </c>
      <c r="K171" s="340" t="s">
        <v>171</v>
      </c>
      <c r="L171" s="340" t="s">
        <v>172</v>
      </c>
      <c r="M171" s="340" t="s">
        <v>164</v>
      </c>
      <c r="N171" s="340" t="s">
        <v>165</v>
      </c>
    </row>
    <row r="172" spans="1:14" ht="24" customHeight="1" thickTop="1" thickBot="1" x14ac:dyDescent="0.3">
      <c r="A172" s="333"/>
      <c r="B172" s="342"/>
      <c r="C172" s="340"/>
      <c r="D172" s="340"/>
      <c r="E172" s="340"/>
      <c r="F172" s="340"/>
      <c r="H172" s="334"/>
      <c r="I172" s="335"/>
      <c r="J172" s="342"/>
      <c r="K172" s="340"/>
      <c r="L172" s="340"/>
      <c r="M172" s="340"/>
      <c r="N172" s="340"/>
    </row>
    <row r="173" spans="1:14" ht="15.75" thickTop="1" x14ac:dyDescent="0.25">
      <c r="A173" s="149" t="s">
        <v>173</v>
      </c>
      <c r="B173" s="150">
        <v>15019.950500000001</v>
      </c>
      <c r="C173" s="150">
        <v>246182.272</v>
      </c>
      <c r="D173" s="150">
        <v>16.390351752490801</v>
      </c>
      <c r="E173" s="150">
        <v>2.1707658217367398</v>
      </c>
      <c r="F173" s="150">
        <v>35.579615390549897</v>
      </c>
      <c r="H173" s="336" t="s">
        <v>173</v>
      </c>
      <c r="I173" s="337"/>
      <c r="J173" s="150">
        <v>14864.1054</v>
      </c>
      <c r="K173" s="150">
        <v>264943.96000000002</v>
      </c>
      <c r="L173" s="150">
        <v>17.824413435604399</v>
      </c>
      <c r="M173" s="150">
        <v>2.0764881323647399</v>
      </c>
      <c r="N173" s="150">
        <v>37.012182965395198</v>
      </c>
    </row>
    <row r="174" spans="1:14" ht="14.65" customHeight="1" x14ac:dyDescent="0.25">
      <c r="A174" s="151" t="s">
        <v>174</v>
      </c>
      <c r="B174" s="150">
        <v>736.07093999999995</v>
      </c>
      <c r="C174" s="150">
        <v>2494.8412499999999</v>
      </c>
      <c r="D174" s="150">
        <v>3.38940326865777</v>
      </c>
      <c r="E174" s="150">
        <v>0.106381018960458</v>
      </c>
      <c r="F174" s="150">
        <v>0.36056817338772001</v>
      </c>
      <c r="H174" s="327" t="s">
        <v>174</v>
      </c>
      <c r="I174" s="328"/>
      <c r="J174" s="150">
        <v>534.89185999999995</v>
      </c>
      <c r="K174" s="150">
        <v>1847.8852899999999</v>
      </c>
      <c r="L174" s="150">
        <v>3.4546894955552299</v>
      </c>
      <c r="M174" s="150">
        <v>7.4723407127381E-2</v>
      </c>
      <c r="N174" s="150">
        <v>0.25814616967505999</v>
      </c>
    </row>
    <row r="175" spans="1:14" x14ac:dyDescent="0.25">
      <c r="A175" s="151" t="s">
        <v>175</v>
      </c>
      <c r="B175" s="150">
        <v>1473.8224</v>
      </c>
      <c r="C175" s="150">
        <v>25909.930100000001</v>
      </c>
      <c r="D175" s="150">
        <v>17.580089772010499</v>
      </c>
      <c r="E175" s="150">
        <v>0.21300491591034301</v>
      </c>
      <c r="F175" s="150">
        <v>0.21300491591034301</v>
      </c>
      <c r="H175" s="327" t="s">
        <v>175</v>
      </c>
      <c r="I175" s="328"/>
      <c r="J175" s="150">
        <v>1459.2748799999999</v>
      </c>
      <c r="K175" s="150">
        <v>29369.1764</v>
      </c>
      <c r="L175" s="150">
        <v>20.1258699115002</v>
      </c>
      <c r="M175" s="150">
        <v>0.20385801154087499</v>
      </c>
      <c r="N175" s="150">
        <v>4.1028198206887501</v>
      </c>
    </row>
    <row r="176" spans="1:14" ht="14.65" customHeight="1" x14ac:dyDescent="0.25">
      <c r="A176" s="151" t="s">
        <v>176</v>
      </c>
      <c r="B176" s="150">
        <v>2590.8642500000001</v>
      </c>
      <c r="C176" s="150">
        <v>15524.5947</v>
      </c>
      <c r="D176" s="150">
        <v>5.9920525361373196</v>
      </c>
      <c r="E176" s="150">
        <v>0.37444594525525199</v>
      </c>
      <c r="F176" s="150">
        <v>2.2436997759130701</v>
      </c>
      <c r="H176" s="327" t="s">
        <v>176</v>
      </c>
      <c r="I176" s="328"/>
      <c r="J176" s="150">
        <v>2505.6041100000002</v>
      </c>
      <c r="K176" s="150">
        <v>15987.635899999999</v>
      </c>
      <c r="L176" s="150">
        <v>6.3807509878326298</v>
      </c>
      <c r="M176" s="150">
        <v>0.35002827676526799</v>
      </c>
      <c r="N176" s="150">
        <v>2.2334432727393398</v>
      </c>
    </row>
    <row r="177" spans="1:14" ht="14.65" customHeight="1" x14ac:dyDescent="0.25">
      <c r="A177" s="151" t="s">
        <v>177</v>
      </c>
      <c r="B177" s="150">
        <v>2769.5216</v>
      </c>
      <c r="C177" s="150">
        <v>20553.63</v>
      </c>
      <c r="D177" s="150">
        <v>7.42136475844781</v>
      </c>
      <c r="E177" s="150">
        <v>0.40026648768527201</v>
      </c>
      <c r="F177" s="150">
        <v>2.97052360569517</v>
      </c>
      <c r="H177" s="327" t="s">
        <v>177</v>
      </c>
      <c r="I177" s="328"/>
      <c r="J177" s="150">
        <v>2915.4603000000002</v>
      </c>
      <c r="K177" s="150">
        <v>21666.118999999999</v>
      </c>
      <c r="L177" s="150">
        <v>7.4314573928514802</v>
      </c>
      <c r="M177" s="150">
        <v>0.40728443121309899</v>
      </c>
      <c r="N177" s="150">
        <v>3.0267168973318901</v>
      </c>
    </row>
    <row r="178" spans="1:14" x14ac:dyDescent="0.25">
      <c r="A178" s="151" t="s">
        <v>178</v>
      </c>
      <c r="B178" s="150">
        <v>4802.1515900000004</v>
      </c>
      <c r="C178" s="150">
        <v>45097.453200000004</v>
      </c>
      <c r="D178" s="150">
        <v>9.3910932120324802</v>
      </c>
      <c r="E178" s="150">
        <v>0.69403334866987398</v>
      </c>
      <c r="F178" s="150">
        <v>6.5177318696178199</v>
      </c>
      <c r="H178" s="327" t="s">
        <v>178</v>
      </c>
      <c r="I178" s="328"/>
      <c r="J178" s="150">
        <v>5366.0069899999999</v>
      </c>
      <c r="K178" s="150">
        <v>51722.347099999999</v>
      </c>
      <c r="L178" s="150">
        <v>9.6388892516146392</v>
      </c>
      <c r="M178" s="150">
        <v>0.74962128786581705</v>
      </c>
      <c r="N178" s="150">
        <v>7.2255165743913397</v>
      </c>
    </row>
    <row r="179" spans="1:14" ht="14.65" customHeight="1" x14ac:dyDescent="0.25">
      <c r="A179" s="151" t="s">
        <v>179</v>
      </c>
      <c r="B179" s="150">
        <v>1742.6492000000001</v>
      </c>
      <c r="C179" s="150">
        <v>16472.213</v>
      </c>
      <c r="D179" s="150">
        <v>9.4523975335942598</v>
      </c>
      <c r="E179" s="150">
        <v>0.25185724298071899</v>
      </c>
      <c r="F179" s="150">
        <v>2.3806547823687998</v>
      </c>
      <c r="H179" s="327" t="s">
        <v>179</v>
      </c>
      <c r="I179" s="328"/>
      <c r="J179" s="150">
        <v>1892.8028999999999</v>
      </c>
      <c r="K179" s="150">
        <v>18659.034</v>
      </c>
      <c r="L179" s="150">
        <v>9.8578853614393704</v>
      </c>
      <c r="M179" s="150">
        <v>0.26442107701655299</v>
      </c>
      <c r="N179" s="150">
        <v>2.6066326643775102</v>
      </c>
    </row>
    <row r="180" spans="1:14" ht="14.65" customHeight="1" x14ac:dyDescent="0.25">
      <c r="A180" s="151" t="s">
        <v>180</v>
      </c>
      <c r="B180" s="150">
        <v>8669.8294000000005</v>
      </c>
      <c r="C180" s="150">
        <v>91103.422000000006</v>
      </c>
      <c r="D180" s="150">
        <v>10.5080985791947</v>
      </c>
      <c r="E180" s="150">
        <v>1.2530114091793001</v>
      </c>
      <c r="F180" s="150">
        <v>13.166767408511699</v>
      </c>
      <c r="H180" s="327" t="s">
        <v>180</v>
      </c>
      <c r="I180" s="328"/>
      <c r="J180" s="150">
        <v>8724.5121999999992</v>
      </c>
      <c r="K180" s="150">
        <v>94648.42</v>
      </c>
      <c r="L180" s="150">
        <v>10.848562971807199</v>
      </c>
      <c r="M180" s="150">
        <v>1.2187982765495899</v>
      </c>
      <c r="N180" s="150">
        <v>13.2222098530782</v>
      </c>
    </row>
    <row r="181" spans="1:14" ht="25.5" x14ac:dyDescent="0.25">
      <c r="A181" s="151" t="s">
        <v>181</v>
      </c>
      <c r="B181" s="150">
        <v>2773.0971500000001</v>
      </c>
      <c r="C181" s="150">
        <v>30272.303599999999</v>
      </c>
      <c r="D181" s="150">
        <v>10.9164237538523</v>
      </c>
      <c r="E181" s="150">
        <v>0.400783245828644</v>
      </c>
      <c r="F181" s="150">
        <v>4.3751197449098198</v>
      </c>
      <c r="H181" s="327" t="s">
        <v>181</v>
      </c>
      <c r="I181" s="328"/>
      <c r="J181" s="150">
        <v>2706.22676</v>
      </c>
      <c r="K181" s="150">
        <v>30970.579000000002</v>
      </c>
      <c r="L181" s="150">
        <v>11.4441921341433</v>
      </c>
      <c r="M181" s="150">
        <v>0.37805489125688602</v>
      </c>
      <c r="N181" s="150">
        <v>4.3265328127964304</v>
      </c>
    </row>
    <row r="182" spans="1:14" ht="14.65" customHeight="1" x14ac:dyDescent="0.25">
      <c r="A182" s="151" t="s">
        <v>182</v>
      </c>
      <c r="B182" s="150">
        <v>7246.5996999999998</v>
      </c>
      <c r="C182" s="150">
        <v>31809.532999999999</v>
      </c>
      <c r="D182" s="150">
        <v>4.3895805366480998</v>
      </c>
      <c r="E182" s="150">
        <v>1.0473184284174399</v>
      </c>
      <c r="F182" s="150">
        <v>4.5972885890540702</v>
      </c>
      <c r="H182" s="327" t="s">
        <v>182</v>
      </c>
      <c r="I182" s="328"/>
      <c r="J182" s="150">
        <v>7565.5675000000001</v>
      </c>
      <c r="K182" s="150">
        <v>33362.216</v>
      </c>
      <c r="L182" s="150">
        <v>4.4097440145765701</v>
      </c>
      <c r="M182" s="150">
        <v>1.0568958376973301</v>
      </c>
      <c r="N182" s="150">
        <v>4.6606400943166797</v>
      </c>
    </row>
    <row r="183" spans="1:14" x14ac:dyDescent="0.25">
      <c r="A183" s="151" t="s">
        <v>183</v>
      </c>
      <c r="B183" s="150">
        <v>10146.9107</v>
      </c>
      <c r="C183" s="150">
        <v>90334.881999999998</v>
      </c>
      <c r="D183" s="150">
        <v>8.9026980399068698</v>
      </c>
      <c r="E183" s="150">
        <v>1.4664873192341601</v>
      </c>
      <c r="F183" s="150">
        <v>13.0556937824943</v>
      </c>
      <c r="H183" s="327" t="s">
        <v>183</v>
      </c>
      <c r="I183" s="328"/>
      <c r="J183" s="150">
        <v>10050.413699999999</v>
      </c>
      <c r="K183" s="150">
        <v>94929</v>
      </c>
      <c r="L183" s="150">
        <v>9.4452828344767603</v>
      </c>
      <c r="M183" s="150">
        <v>1.4040242726888901</v>
      </c>
      <c r="N183" s="150">
        <v>13.2614063620171</v>
      </c>
    </row>
    <row r="184" spans="1:14" x14ac:dyDescent="0.25">
      <c r="A184" s="151" t="s">
        <v>184</v>
      </c>
      <c r="B184" s="150">
        <v>16347.387000000001</v>
      </c>
      <c r="C184" s="150">
        <v>123685.27</v>
      </c>
      <c r="D184" s="150">
        <v>7.5660574989752201</v>
      </c>
      <c r="E184" s="150">
        <v>2.3626142425904502</v>
      </c>
      <c r="F184" s="150">
        <v>17.8756752073371</v>
      </c>
      <c r="H184" s="327" t="s">
        <v>184</v>
      </c>
      <c r="I184" s="328"/>
      <c r="J184" s="150">
        <v>16409.826000000001</v>
      </c>
      <c r="K184" s="150">
        <v>129149.099</v>
      </c>
      <c r="L184" s="150">
        <v>7.8702296416793196</v>
      </c>
      <c r="M184" s="150">
        <v>2.2924224516848701</v>
      </c>
      <c r="N184" s="150">
        <v>18.041891130501501</v>
      </c>
    </row>
    <row r="185" spans="1:14" ht="14.65" customHeight="1" x14ac:dyDescent="0.25">
      <c r="A185" s="151" t="s">
        <v>185</v>
      </c>
      <c r="B185" s="150">
        <v>2418.8211999999999</v>
      </c>
      <c r="C185" s="150">
        <v>24197.427</v>
      </c>
      <c r="D185" s="150">
        <v>10.0038097069763</v>
      </c>
      <c r="E185" s="150">
        <v>0.349581337824798</v>
      </c>
      <c r="F185" s="150">
        <v>3.4971451807094698</v>
      </c>
      <c r="H185" s="327" t="s">
        <v>185</v>
      </c>
      <c r="I185" s="328"/>
      <c r="J185" s="150">
        <v>2511.5612000000001</v>
      </c>
      <c r="K185" s="150">
        <v>26158.428</v>
      </c>
      <c r="L185" s="150">
        <v>10.415206286830699</v>
      </c>
      <c r="M185" s="150">
        <v>0.35086047126036601</v>
      </c>
      <c r="N185" s="150">
        <v>3.6542841860713402</v>
      </c>
    </row>
    <row r="186" spans="1:14" ht="14.65" customHeight="1" x14ac:dyDescent="0.25">
      <c r="A186" s="152" t="s">
        <v>186</v>
      </c>
      <c r="B186" s="150">
        <v>3999.3879900000002</v>
      </c>
      <c r="C186" s="150">
        <v>32610.589499999998</v>
      </c>
      <c r="D186" s="150">
        <v>8.1538949413107602</v>
      </c>
      <c r="E186" s="150">
        <v>0.57801353982866999</v>
      </c>
      <c r="F186" s="150">
        <v>4.7130616784181099</v>
      </c>
      <c r="H186" s="327" t="s">
        <v>186</v>
      </c>
      <c r="I186" s="328"/>
      <c r="J186" s="150">
        <v>3998.9697099999998</v>
      </c>
      <c r="K186" s="150">
        <v>33168.175199999998</v>
      </c>
      <c r="L186" s="150">
        <v>8.2941801527173897</v>
      </c>
      <c r="M186" s="150">
        <v>0.55864869906675096</v>
      </c>
      <c r="N186" s="150">
        <v>4.6335329521408299</v>
      </c>
    </row>
    <row r="187" spans="1:14" ht="25.5" x14ac:dyDescent="0.25">
      <c r="A187" s="153" t="s">
        <v>187</v>
      </c>
      <c r="B187" s="154">
        <v>341631.42233600002</v>
      </c>
      <c r="C187" s="154">
        <v>2480366.9598900001</v>
      </c>
      <c r="D187" s="154">
        <v>7.2603595504470899</v>
      </c>
      <c r="E187" s="154">
        <v>49.374451349776301</v>
      </c>
      <c r="F187" s="154">
        <v>358.47626940543302</v>
      </c>
      <c r="H187" s="338" t="s">
        <v>187</v>
      </c>
      <c r="I187" s="339"/>
      <c r="J187" s="154">
        <v>341492.40595500002</v>
      </c>
      <c r="K187" s="154">
        <v>2557261.07008</v>
      </c>
      <c r="L187" s="154">
        <v>7.48848590916245</v>
      </c>
      <c r="M187" s="154">
        <v>47.705859799557103</v>
      </c>
      <c r="N187" s="154">
        <v>357.244658893463</v>
      </c>
    </row>
    <row r="188" spans="1:14" ht="14.65" customHeight="1" thickBot="1" x14ac:dyDescent="0.3">
      <c r="A188" s="155" t="s">
        <v>188</v>
      </c>
      <c r="B188" s="156">
        <v>254302.70567</v>
      </c>
      <c r="C188" s="156">
        <v>1651133.0859000001</v>
      </c>
      <c r="D188" s="156">
        <v>6.4927861524313402</v>
      </c>
      <c r="E188" s="156">
        <v>36.7532251084059</v>
      </c>
      <c r="F188" s="156">
        <v>238.63083104104999</v>
      </c>
      <c r="H188" s="329" t="s">
        <v>188</v>
      </c>
      <c r="I188" s="330"/>
      <c r="J188" s="156">
        <v>253758.80866099999</v>
      </c>
      <c r="K188" s="156">
        <v>1678416.4269900001</v>
      </c>
      <c r="L188" s="156">
        <v>6.6142193677785599</v>
      </c>
      <c r="M188" s="156">
        <v>35.449637935666203</v>
      </c>
      <c r="N188" s="156">
        <v>234.47168181482101</v>
      </c>
    </row>
    <row r="189" spans="1:14" ht="15.75" thickTop="1" x14ac:dyDescent="0.25"/>
    <row r="190" spans="1:14" ht="15.75" thickBot="1" x14ac:dyDescent="0.3"/>
    <row r="191" spans="1:14" ht="19.5" thickTop="1" thickBot="1" x14ac:dyDescent="0.3">
      <c r="A191" s="148">
        <v>2020</v>
      </c>
      <c r="B191" s="148"/>
      <c r="C191" s="148"/>
      <c r="D191" s="148"/>
      <c r="E191" s="148"/>
      <c r="F191" s="148"/>
      <c r="H191" s="331">
        <v>2021</v>
      </c>
      <c r="I191" s="331"/>
      <c r="J191" s="148"/>
      <c r="K191" s="148"/>
      <c r="L191" s="148"/>
      <c r="M191" s="148"/>
      <c r="N191" s="148"/>
    </row>
    <row r="192" spans="1:14" ht="15" customHeight="1" thickBot="1" x14ac:dyDescent="0.3">
      <c r="A192" s="333" t="s">
        <v>169</v>
      </c>
      <c r="B192" s="342" t="s">
        <v>170</v>
      </c>
      <c r="C192" s="340" t="s">
        <v>171</v>
      </c>
      <c r="D192" s="340" t="s">
        <v>172</v>
      </c>
      <c r="E192" s="340" t="s">
        <v>164</v>
      </c>
      <c r="F192" s="340" t="s">
        <v>165</v>
      </c>
      <c r="H192" s="332" t="s">
        <v>169</v>
      </c>
      <c r="I192" s="333"/>
      <c r="J192" s="342" t="s">
        <v>170</v>
      </c>
      <c r="K192" s="340" t="s">
        <v>171</v>
      </c>
      <c r="L192" s="340" t="s">
        <v>172</v>
      </c>
      <c r="M192" s="340" t="s">
        <v>164</v>
      </c>
      <c r="N192" s="340" t="s">
        <v>165</v>
      </c>
    </row>
    <row r="193" spans="1:14" ht="24" customHeight="1" thickTop="1" thickBot="1" x14ac:dyDescent="0.3">
      <c r="A193" s="333"/>
      <c r="B193" s="342"/>
      <c r="C193" s="340"/>
      <c r="D193" s="340"/>
      <c r="E193" s="340"/>
      <c r="F193" s="340"/>
      <c r="H193" s="334"/>
      <c r="I193" s="335"/>
      <c r="J193" s="342"/>
      <c r="K193" s="340"/>
      <c r="L193" s="340"/>
      <c r="M193" s="340"/>
      <c r="N193" s="340"/>
    </row>
    <row r="194" spans="1:14" ht="15.75" thickTop="1" x14ac:dyDescent="0.25">
      <c r="A194" s="149" t="s">
        <v>173</v>
      </c>
      <c r="B194" s="150">
        <v>15735.464899999999</v>
      </c>
      <c r="C194" s="150">
        <v>282602.05799999996</v>
      </c>
      <c r="D194" s="150">
        <v>17.95956203365812</v>
      </c>
      <c r="E194" s="150">
        <v>2.2127731929528838</v>
      </c>
      <c r="F194" s="150">
        <v>39.74043742525307</v>
      </c>
      <c r="H194" s="336" t="s">
        <v>173</v>
      </c>
      <c r="I194" s="337"/>
      <c r="J194" s="150">
        <v>14961.946599999999</v>
      </c>
      <c r="K194" s="150">
        <v>276912.75400000002</v>
      </c>
      <c r="L194" s="150">
        <v>18.507802587665967</v>
      </c>
      <c r="M194" s="150">
        <v>2.1273999041062992</v>
      </c>
      <c r="N194" s="150">
        <v>39.373497450218899</v>
      </c>
    </row>
    <row r="195" spans="1:14" x14ac:dyDescent="0.25">
      <c r="A195" s="151" t="s">
        <v>174</v>
      </c>
      <c r="B195" s="150">
        <v>648.33151999999995</v>
      </c>
      <c r="C195" s="150">
        <v>2231.9106299999999</v>
      </c>
      <c r="D195" s="150">
        <v>3.442545304599721</v>
      </c>
      <c r="E195" s="150">
        <v>9.1170525734031296E-2</v>
      </c>
      <c r="F195" s="150">
        <v>0.31385866528357753</v>
      </c>
      <c r="H195" s="327" t="s">
        <v>174</v>
      </c>
      <c r="I195" s="328"/>
      <c r="J195" s="150">
        <v>695.07874000000015</v>
      </c>
      <c r="K195" s="150">
        <v>2604.1677599999998</v>
      </c>
      <c r="L195" s="150">
        <v>3.7465795026330388</v>
      </c>
      <c r="M195" s="150">
        <v>9.8831421094787736E-2</v>
      </c>
      <c r="N195" s="150">
        <v>0.3702797764898263</v>
      </c>
    </row>
    <row r="196" spans="1:14" x14ac:dyDescent="0.25">
      <c r="A196" s="151" t="s">
        <v>175</v>
      </c>
      <c r="B196" s="150">
        <v>1410.5852500000001</v>
      </c>
      <c r="C196" s="150">
        <v>29740.258099999999</v>
      </c>
      <c r="D196" s="150">
        <v>21.083630429284579</v>
      </c>
      <c r="E196" s="150">
        <v>0.1983611699692929</v>
      </c>
      <c r="F196" s="150">
        <v>4.1821735991530744</v>
      </c>
      <c r="H196" s="327" t="s">
        <v>175</v>
      </c>
      <c r="I196" s="328"/>
      <c r="J196" s="150">
        <v>1330.09104</v>
      </c>
      <c r="K196" s="150">
        <v>27104.330600000001</v>
      </c>
      <c r="L196" s="150">
        <v>20.377801056384833</v>
      </c>
      <c r="M196" s="150">
        <v>0.18912215279184649</v>
      </c>
      <c r="N196" s="150">
        <v>3.8538936049474635</v>
      </c>
    </row>
    <row r="197" spans="1:14" ht="14.65" customHeight="1" x14ac:dyDescent="0.25">
      <c r="A197" s="151" t="s">
        <v>176</v>
      </c>
      <c r="B197" s="150">
        <v>3362.7272399999997</v>
      </c>
      <c r="C197" s="150">
        <v>22247.767699999997</v>
      </c>
      <c r="D197" s="150">
        <v>6.615989377717117</v>
      </c>
      <c r="E197" s="150">
        <v>0.47287784245157188</v>
      </c>
      <c r="F197" s="150">
        <v>3.1285547826173876</v>
      </c>
      <c r="H197" s="327" t="s">
        <v>176</v>
      </c>
      <c r="I197" s="328"/>
      <c r="J197" s="150">
        <v>2488.0229099999997</v>
      </c>
      <c r="K197" s="150">
        <v>17023.211000000003</v>
      </c>
      <c r="L197" s="150">
        <v>6.8420636046313597</v>
      </c>
      <c r="M197" s="150">
        <v>0.35376544520940045</v>
      </c>
      <c r="N197" s="150">
        <v>2.4204856772434482</v>
      </c>
    </row>
    <row r="198" spans="1:14" ht="14.65" customHeight="1" x14ac:dyDescent="0.25">
      <c r="A198" s="151" t="s">
        <v>177</v>
      </c>
      <c r="B198" s="150">
        <v>3484.5189999999993</v>
      </c>
      <c r="C198" s="150">
        <v>27022.296000000002</v>
      </c>
      <c r="D198" s="150">
        <v>7.7549572839178111</v>
      </c>
      <c r="E198" s="150">
        <v>0.49000460313917954</v>
      </c>
      <c r="F198" s="150">
        <v>3.7999647662674367</v>
      </c>
      <c r="H198" s="327" t="s">
        <v>177</v>
      </c>
      <c r="I198" s="328"/>
      <c r="J198" s="150">
        <v>3443.6645000000003</v>
      </c>
      <c r="K198" s="150">
        <v>27103.383999999995</v>
      </c>
      <c r="L198" s="150">
        <v>7.8705065490555173</v>
      </c>
      <c r="M198" s="150">
        <v>0.48964561383171012</v>
      </c>
      <c r="N198" s="150">
        <v>3.8537590103787833</v>
      </c>
    </row>
    <row r="199" spans="1:14" x14ac:dyDescent="0.25">
      <c r="A199" s="151" t="s">
        <v>178</v>
      </c>
      <c r="B199" s="150">
        <v>5937.8640499999992</v>
      </c>
      <c r="C199" s="150">
        <v>59472.906100000007</v>
      </c>
      <c r="D199" s="150">
        <v>10.015875338203477</v>
      </c>
      <c r="E199" s="150">
        <v>0.83500210999413449</v>
      </c>
      <c r="F199" s="150">
        <v>8.3632770408381187</v>
      </c>
      <c r="H199" s="327" t="s">
        <v>178</v>
      </c>
      <c r="I199" s="328"/>
      <c r="J199" s="150">
        <v>5009.1633899999997</v>
      </c>
      <c r="K199" s="150">
        <v>52997.600699999995</v>
      </c>
      <c r="L199" s="150">
        <v>10.580130168203597</v>
      </c>
      <c r="M199" s="150">
        <v>0.71223979074613097</v>
      </c>
      <c r="N199" s="150">
        <v>7.5355896970681568</v>
      </c>
    </row>
    <row r="200" spans="1:14" ht="14.65" customHeight="1" x14ac:dyDescent="0.25">
      <c r="A200" s="151" t="s">
        <v>179</v>
      </c>
      <c r="B200" s="150">
        <v>1807.8776</v>
      </c>
      <c r="C200" s="150">
        <v>18704.413</v>
      </c>
      <c r="D200" s="150">
        <v>10.346061591780328</v>
      </c>
      <c r="E200" s="150">
        <v>0.25422973613064315</v>
      </c>
      <c r="F200" s="150">
        <v>2.6302765084696946</v>
      </c>
      <c r="H200" s="327" t="s">
        <v>179</v>
      </c>
      <c r="I200" s="328"/>
      <c r="J200" s="150">
        <v>1754.1670000000004</v>
      </c>
      <c r="K200" s="150">
        <v>19107.501000000004</v>
      </c>
      <c r="L200" s="150">
        <v>10.892635079784307</v>
      </c>
      <c r="M200" s="150">
        <v>0.24942040012269767</v>
      </c>
      <c r="N200" s="150">
        <v>2.7168453999903348</v>
      </c>
    </row>
    <row r="201" spans="1:14" ht="14.65" customHeight="1" x14ac:dyDescent="0.25">
      <c r="A201" s="151" t="s">
        <v>180</v>
      </c>
      <c r="B201" s="150">
        <v>9189.3261000000002</v>
      </c>
      <c r="C201" s="150">
        <v>102482.774</v>
      </c>
      <c r="D201" s="150">
        <v>11.152371010100513</v>
      </c>
      <c r="E201" s="150">
        <v>1.2922334728974085</v>
      </c>
      <c r="F201" s="150">
        <v>14.411467121422566</v>
      </c>
      <c r="H201" s="327" t="s">
        <v>180</v>
      </c>
      <c r="I201" s="328"/>
      <c r="J201" s="150">
        <v>8314.7247000000007</v>
      </c>
      <c r="K201" s="150">
        <v>95132.111000000004</v>
      </c>
      <c r="L201" s="150">
        <v>11.441402383412646</v>
      </c>
      <c r="M201" s="150">
        <v>1.1822488745849609</v>
      </c>
      <c r="N201" s="150">
        <v>13.526585091463289</v>
      </c>
    </row>
    <row r="202" spans="1:14" ht="14.65" customHeight="1" x14ac:dyDescent="0.25">
      <c r="A202" s="151" t="s">
        <v>181</v>
      </c>
      <c r="B202" s="150">
        <v>3072.3496500000006</v>
      </c>
      <c r="C202" s="150">
        <v>33574.772599999997</v>
      </c>
      <c r="D202" s="150">
        <v>10.928044143673553</v>
      </c>
      <c r="E202" s="150">
        <v>0.43204398396250604</v>
      </c>
      <c r="F202" s="150">
        <v>4.7213957287508546</v>
      </c>
      <c r="H202" s="327" t="s">
        <v>181</v>
      </c>
      <c r="I202" s="328"/>
      <c r="J202" s="150">
        <v>2680.3319499999998</v>
      </c>
      <c r="K202" s="150">
        <v>30389.835400000004</v>
      </c>
      <c r="L202" s="150">
        <v>11.338086463506883</v>
      </c>
      <c r="M202" s="150">
        <v>0.3811093626950286</v>
      </c>
      <c r="N202" s="150">
        <v>4.3210509062882387</v>
      </c>
    </row>
    <row r="203" spans="1:14" ht="14.65" customHeight="1" x14ac:dyDescent="0.25">
      <c r="A203" s="151" t="s">
        <v>182</v>
      </c>
      <c r="B203" s="150">
        <v>8988.0996000000014</v>
      </c>
      <c r="C203" s="150">
        <v>40740.228999999999</v>
      </c>
      <c r="D203" s="150">
        <v>4.5326855300980418</v>
      </c>
      <c r="E203" s="150">
        <v>1.263936335968729</v>
      </c>
      <c r="F203" s="150">
        <v>5.7290259410105948</v>
      </c>
      <c r="H203" s="327" t="s">
        <v>182</v>
      </c>
      <c r="I203" s="328"/>
      <c r="J203" s="150">
        <v>8123.9904000000006</v>
      </c>
      <c r="K203" s="150">
        <v>37902.441999999995</v>
      </c>
      <c r="L203" s="150">
        <v>4.6654956657752811</v>
      </c>
      <c r="M203" s="150">
        <v>1.1551288652454152</v>
      </c>
      <c r="N203" s="150">
        <v>5.3892487142144034</v>
      </c>
    </row>
    <row r="204" spans="1:14" x14ac:dyDescent="0.25">
      <c r="A204" s="151" t="s">
        <v>183</v>
      </c>
      <c r="B204" s="150">
        <v>10363.0478</v>
      </c>
      <c r="C204" s="150">
        <v>105046.68500000001</v>
      </c>
      <c r="D204" s="150">
        <v>10.136659313681831</v>
      </c>
      <c r="E204" s="150">
        <v>1.4572861059306461</v>
      </c>
      <c r="F204" s="150">
        <v>14.772012778381011</v>
      </c>
      <c r="H204" s="327" t="s">
        <v>183</v>
      </c>
      <c r="I204" s="328"/>
      <c r="J204" s="150">
        <v>9670.3853999999992</v>
      </c>
      <c r="K204" s="150">
        <v>96933.749999999985</v>
      </c>
      <c r="L204" s="150">
        <v>10.023773199359768</v>
      </c>
      <c r="M204" s="150">
        <v>1.3750067101984547</v>
      </c>
      <c r="N204" s="150">
        <v>13.782755410627116</v>
      </c>
    </row>
    <row r="205" spans="1:14" x14ac:dyDescent="0.25">
      <c r="A205" s="151" t="s">
        <v>184</v>
      </c>
      <c r="B205" s="150">
        <v>16317.971999999998</v>
      </c>
      <c r="C205" s="150">
        <v>134042.62400000001</v>
      </c>
      <c r="D205" s="150">
        <v>8.2144168405240574</v>
      </c>
      <c r="E205" s="150">
        <v>2.2946872707240926</v>
      </c>
      <c r="F205" s="150">
        <v>18.849517760372173</v>
      </c>
      <c r="H205" s="327" t="s">
        <v>184</v>
      </c>
      <c r="I205" s="328"/>
      <c r="J205" s="150">
        <v>15746.187999999998</v>
      </c>
      <c r="K205" s="150">
        <v>131677.829</v>
      </c>
      <c r="L205" s="150">
        <v>8.3625210749420749</v>
      </c>
      <c r="M205" s="150">
        <v>2.2389091297277961</v>
      </c>
      <c r="N205" s="150">
        <v>18.722924782228919</v>
      </c>
    </row>
    <row r="206" spans="1:14" ht="14.65" customHeight="1" x14ac:dyDescent="0.25">
      <c r="A206" s="151" t="s">
        <v>185</v>
      </c>
      <c r="B206" s="150">
        <v>2598.5115999999994</v>
      </c>
      <c r="C206" s="150">
        <v>28202.392</v>
      </c>
      <c r="D206" s="150">
        <v>10.853286935490305</v>
      </c>
      <c r="E206" s="150">
        <v>0.3654113079339083</v>
      </c>
      <c r="F206" s="150">
        <v>3.9659137744795121</v>
      </c>
      <c r="H206" s="327" t="s">
        <v>185</v>
      </c>
      <c r="I206" s="328"/>
      <c r="J206" s="150">
        <v>2575.4537999999998</v>
      </c>
      <c r="K206" s="150">
        <v>29091.064999999995</v>
      </c>
      <c r="L206" s="150">
        <v>11.295510329092293</v>
      </c>
      <c r="M206" s="150">
        <v>0.36619701390661319</v>
      </c>
      <c r="N206" s="150">
        <v>4.1363821530649041</v>
      </c>
    </row>
    <row r="207" spans="1:14" ht="14.65" customHeight="1" x14ac:dyDescent="0.25">
      <c r="A207" s="152" t="s">
        <v>186</v>
      </c>
      <c r="B207" s="150">
        <v>4577.2978799999992</v>
      </c>
      <c r="C207" s="150">
        <v>39662.092999999993</v>
      </c>
      <c r="D207" s="150">
        <v>8.6649578069408939</v>
      </c>
      <c r="E207" s="150">
        <v>0.64367478872671025</v>
      </c>
      <c r="F207" s="150">
        <v>5.5774148857085386</v>
      </c>
      <c r="H207" s="327" t="s">
        <v>186</v>
      </c>
      <c r="I207" s="328"/>
      <c r="J207" s="150">
        <v>4343.8456699999997</v>
      </c>
      <c r="K207" s="150">
        <v>37746.608899999999</v>
      </c>
      <c r="L207" s="150">
        <v>8.6896754092094621</v>
      </c>
      <c r="M207" s="150">
        <v>0.61764001094687537</v>
      </c>
      <c r="N207" s="150">
        <v>5.3670912148689256</v>
      </c>
    </row>
    <row r="208" spans="1:14" ht="25.5" x14ac:dyDescent="0.25">
      <c r="A208" s="153" t="s">
        <v>187</v>
      </c>
      <c r="B208" s="154">
        <v>369057.17849999998</v>
      </c>
      <c r="C208" s="154">
        <v>2796175.5335599999</v>
      </c>
      <c r="D208" s="154">
        <v>7.5765374485460661</v>
      </c>
      <c r="E208" s="154">
        <v>51.898042825009099</v>
      </c>
      <c r="F208" s="154">
        <v>393.20746496992888</v>
      </c>
      <c r="H208" s="338" t="s">
        <v>187</v>
      </c>
      <c r="I208" s="339"/>
      <c r="J208" s="280">
        <v>330305.375459</v>
      </c>
      <c r="K208" s="280">
        <v>2572680.6174499998</v>
      </c>
      <c r="L208" s="280">
        <v>7.788794275221659</v>
      </c>
      <c r="M208" s="280">
        <v>46.965254111872838</v>
      </c>
      <c r="N208" s="280">
        <v>365.80270236088563</v>
      </c>
    </row>
    <row r="209" spans="1:14" ht="15" customHeight="1" thickBot="1" x14ac:dyDescent="0.3">
      <c r="A209" s="155" t="s">
        <v>188</v>
      </c>
      <c r="B209" s="156">
        <v>274084.55119000003</v>
      </c>
      <c r="C209" s="156">
        <v>1831865.6915</v>
      </c>
      <c r="D209" s="156">
        <v>6.6835787845266763</v>
      </c>
      <c r="E209" s="156">
        <v>38.542677406102861</v>
      </c>
      <c r="F209" s="156">
        <v>257.60302101028475</v>
      </c>
      <c r="H209" s="329" t="s">
        <v>188</v>
      </c>
      <c r="I209" s="330"/>
      <c r="J209" s="156">
        <v>242444.30958</v>
      </c>
      <c r="K209" s="156">
        <v>1653339.6872999999</v>
      </c>
      <c r="L209" s="156">
        <v>6.8194617154107426</v>
      </c>
      <c r="M209" s="156">
        <v>34.472519835862137</v>
      </c>
      <c r="N209" s="156">
        <v>235.08402925439924</v>
      </c>
    </row>
    <row r="210" spans="1:14" ht="16.5" thickTop="1" thickBot="1" x14ac:dyDescent="0.3">
      <c r="A210" s="57"/>
      <c r="B210" s="138"/>
      <c r="G210" s="31"/>
    </row>
    <row r="211" spans="1:14" ht="19.5" thickTop="1" thickBot="1" x14ac:dyDescent="0.3">
      <c r="A211" s="148">
        <v>2022</v>
      </c>
      <c r="B211" s="148"/>
      <c r="C211" s="148"/>
      <c r="D211" s="148"/>
      <c r="E211" s="148"/>
      <c r="F211" s="148"/>
      <c r="G211" s="292"/>
      <c r="H211" s="331">
        <v>2023</v>
      </c>
      <c r="I211" s="331"/>
      <c r="J211" s="148"/>
      <c r="K211" s="148"/>
      <c r="L211" s="148"/>
      <c r="M211" s="148"/>
      <c r="N211" s="148"/>
    </row>
    <row r="212" spans="1:14" ht="15.75" customHeight="1" thickBot="1" x14ac:dyDescent="0.3">
      <c r="A212" s="333" t="s">
        <v>169</v>
      </c>
      <c r="B212" s="342" t="s">
        <v>170</v>
      </c>
      <c r="C212" s="340" t="s">
        <v>171</v>
      </c>
      <c r="D212" s="340" t="s">
        <v>172</v>
      </c>
      <c r="E212" s="340" t="s">
        <v>164</v>
      </c>
      <c r="F212" s="340" t="s">
        <v>165</v>
      </c>
      <c r="G212" s="344"/>
      <c r="H212" s="332" t="s">
        <v>169</v>
      </c>
      <c r="I212" s="333"/>
      <c r="J212" s="342" t="s">
        <v>170</v>
      </c>
      <c r="K212" s="340" t="s">
        <v>171</v>
      </c>
      <c r="L212" s="340" t="s">
        <v>172</v>
      </c>
      <c r="M212" s="340" t="s">
        <v>164</v>
      </c>
      <c r="N212" s="340" t="s">
        <v>165</v>
      </c>
    </row>
    <row r="213" spans="1:14" ht="24" customHeight="1" thickTop="1" thickBot="1" x14ac:dyDescent="0.3">
      <c r="A213" s="333"/>
      <c r="B213" s="342"/>
      <c r="C213" s="340"/>
      <c r="D213" s="340"/>
      <c r="E213" s="340"/>
      <c r="F213" s="340"/>
      <c r="G213" s="344"/>
      <c r="H213" s="334"/>
      <c r="I213" s="335"/>
      <c r="J213" s="342"/>
      <c r="K213" s="340"/>
      <c r="L213" s="340"/>
      <c r="M213" s="340"/>
      <c r="N213" s="340"/>
    </row>
    <row r="214" spans="1:14" ht="15.75" thickTop="1" x14ac:dyDescent="0.25">
      <c r="A214" s="149" t="s">
        <v>173</v>
      </c>
      <c r="B214" s="150">
        <v>13832.846700000002</v>
      </c>
      <c r="C214" s="150">
        <v>270916.23</v>
      </c>
      <c r="D214" s="150">
        <v>19.584994750212907</v>
      </c>
      <c r="E214" s="150">
        <v>1.9592843631820396</v>
      </c>
      <c r="F214" s="150">
        <v>38.372573967094489</v>
      </c>
      <c r="G214" s="150"/>
      <c r="H214" s="336" t="s">
        <v>173</v>
      </c>
      <c r="I214" s="337"/>
      <c r="J214" s="150">
        <v>14079.682399999998</v>
      </c>
      <c r="K214" s="150">
        <v>287769.39</v>
      </c>
      <c r="L214" s="150">
        <v>20.438627933823284</v>
      </c>
      <c r="M214" s="150">
        <v>1.9545646585587968</v>
      </c>
      <c r="N214" s="150">
        <v>39.948619828883594</v>
      </c>
    </row>
    <row r="215" spans="1:14" x14ac:dyDescent="0.25">
      <c r="A215" s="151" t="s">
        <v>174</v>
      </c>
      <c r="B215" s="150">
        <v>550.20847000000003</v>
      </c>
      <c r="C215" s="150">
        <v>2223.16599</v>
      </c>
      <c r="D215" s="150">
        <v>4.0405884518644362</v>
      </c>
      <c r="E215" s="150">
        <v>7.7931525964305984E-2</v>
      </c>
      <c r="F215" s="150">
        <v>0.31488922384754814</v>
      </c>
      <c r="G215" s="150"/>
      <c r="H215" s="327" t="s">
        <v>174</v>
      </c>
      <c r="I215" s="328"/>
      <c r="J215" s="150">
        <v>625.91969900000004</v>
      </c>
      <c r="K215" s="150">
        <v>3014.4877499999998</v>
      </c>
      <c r="L215" s="150">
        <v>4.8160934299017795</v>
      </c>
      <c r="M215" s="150">
        <v>8.6891201662415346E-2</v>
      </c>
      <c r="N215" s="150">
        <v>0.41847614544262918</v>
      </c>
    </row>
    <row r="216" spans="1:14" x14ac:dyDescent="0.25">
      <c r="A216" s="151" t="s">
        <v>175</v>
      </c>
      <c r="B216" s="150">
        <v>1358.3440900000001</v>
      </c>
      <c r="C216" s="150">
        <v>28914.326499999996</v>
      </c>
      <c r="D216" s="150">
        <v>21.286452168389818</v>
      </c>
      <c r="E216" s="150">
        <v>0.19239585264526476</v>
      </c>
      <c r="F216" s="150">
        <v>4.0954251147300038</v>
      </c>
      <c r="G216" s="150"/>
      <c r="H216" s="327" t="s">
        <v>175</v>
      </c>
      <c r="I216" s="328"/>
      <c r="J216" s="150">
        <v>1211.7859099999998</v>
      </c>
      <c r="K216" s="150">
        <v>30256.856999999996</v>
      </c>
      <c r="L216" s="150">
        <v>24.968814004447371</v>
      </c>
      <c r="M216" s="150">
        <v>0.1682221122704807</v>
      </c>
      <c r="N216" s="150">
        <v>4.2003066327168961</v>
      </c>
    </row>
    <row r="217" spans="1:14" x14ac:dyDescent="0.25">
      <c r="A217" s="151" t="s">
        <v>176</v>
      </c>
      <c r="B217" s="150">
        <v>2544.2839600000002</v>
      </c>
      <c r="C217" s="150">
        <v>19468.874899999999</v>
      </c>
      <c r="D217" s="150">
        <v>7.6520055174973463</v>
      </c>
      <c r="E217" s="150">
        <v>0.36037237211071516</v>
      </c>
      <c r="F217" s="150">
        <v>2.7575713797447992</v>
      </c>
      <c r="G217" s="150"/>
      <c r="H217" s="327" t="s">
        <v>176</v>
      </c>
      <c r="I217" s="328"/>
      <c r="J217" s="150">
        <v>2709.4380999999998</v>
      </c>
      <c r="K217" s="150">
        <v>21755.785999999996</v>
      </c>
      <c r="L217" s="150">
        <v>8.0296302026608384</v>
      </c>
      <c r="M217" s="150">
        <v>0.37612865151082492</v>
      </c>
      <c r="N217" s="150">
        <v>3.0201739802574132</v>
      </c>
    </row>
    <row r="218" spans="1:14" x14ac:dyDescent="0.25">
      <c r="A218" s="151" t="s">
        <v>177</v>
      </c>
      <c r="B218" s="150">
        <v>3154.1375000000003</v>
      </c>
      <c r="C218" s="150">
        <v>25770.472999999998</v>
      </c>
      <c r="D218" s="150">
        <v>8.1703708224514617</v>
      </c>
      <c r="E218" s="150">
        <v>0.44675202560266147</v>
      </c>
      <c r="F218" s="150">
        <v>3.6501297148550735</v>
      </c>
      <c r="G218" s="150"/>
      <c r="H218" s="327" t="s">
        <v>177</v>
      </c>
      <c r="I218" s="328"/>
      <c r="J218" s="150">
        <v>3177.6723999999995</v>
      </c>
      <c r="K218" s="150">
        <v>25827.128000000004</v>
      </c>
      <c r="L218" s="150">
        <v>8.1276874230332901</v>
      </c>
      <c r="M218" s="150">
        <v>0.44112970684038383</v>
      </c>
      <c r="N218" s="150">
        <v>3.5853643702129498</v>
      </c>
    </row>
    <row r="219" spans="1:14" x14ac:dyDescent="0.25">
      <c r="A219" s="151" t="s">
        <v>178</v>
      </c>
      <c r="B219" s="150">
        <v>4777.6085299999995</v>
      </c>
      <c r="C219" s="150">
        <v>52272.776900000004</v>
      </c>
      <c r="D219" s="150">
        <v>10.941201350375186</v>
      </c>
      <c r="E219" s="150">
        <v>0.67670045719758665</v>
      </c>
      <c r="F219" s="150">
        <v>7.4039159560897421</v>
      </c>
      <c r="G219" s="150"/>
      <c r="H219" s="327" t="s">
        <v>178</v>
      </c>
      <c r="I219" s="328"/>
      <c r="J219" s="150">
        <v>4339.6364000000003</v>
      </c>
      <c r="K219" s="150">
        <v>51588.067999999992</v>
      </c>
      <c r="L219" s="150">
        <v>11.887647545771344</v>
      </c>
      <c r="M219" s="150">
        <v>0.60243545965463885</v>
      </c>
      <c r="N219" s="150">
        <v>7.1615404134490976</v>
      </c>
    </row>
    <row r="220" spans="1:14" x14ac:dyDescent="0.25">
      <c r="A220" s="151" t="s">
        <v>179</v>
      </c>
      <c r="B220" s="150">
        <v>1605.0835999999999</v>
      </c>
      <c r="C220" s="150">
        <v>18062.268</v>
      </c>
      <c r="D220" s="150">
        <v>11.253163386629831</v>
      </c>
      <c r="E220" s="150">
        <v>0.22734403606742312</v>
      </c>
      <c r="F220" s="150">
        <v>2.5583395828425779</v>
      </c>
      <c r="G220" s="150"/>
      <c r="H220" s="327" t="s">
        <v>179</v>
      </c>
      <c r="I220" s="328"/>
      <c r="J220" s="150">
        <v>1576.0451999999998</v>
      </c>
      <c r="K220" s="150">
        <v>19448.96</v>
      </c>
      <c r="L220" s="150">
        <v>12.340356735961635</v>
      </c>
      <c r="M220" s="150">
        <v>0.21878918577106757</v>
      </c>
      <c r="N220" s="150">
        <v>2.6999366023855553</v>
      </c>
    </row>
    <row r="221" spans="1:14" x14ac:dyDescent="0.25">
      <c r="A221" s="151" t="s">
        <v>180</v>
      </c>
      <c r="B221" s="150">
        <v>7760.5400999999993</v>
      </c>
      <c r="C221" s="150">
        <v>93287.535999999993</v>
      </c>
      <c r="D221" s="150">
        <v>12.020753040113794</v>
      </c>
      <c r="E221" s="150">
        <v>1.0992028754122736</v>
      </c>
      <c r="F221" s="150">
        <v>13.213246306313911</v>
      </c>
      <c r="G221" s="150"/>
      <c r="H221" s="327" t="s">
        <v>180</v>
      </c>
      <c r="I221" s="328"/>
      <c r="J221" s="150">
        <v>7725.1544999999996</v>
      </c>
      <c r="K221" s="150">
        <v>106224.63700000002</v>
      </c>
      <c r="L221" s="150">
        <v>13.750487061456186</v>
      </c>
      <c r="M221" s="150">
        <v>1.0724186482790588</v>
      </c>
      <c r="N221" s="150">
        <v>14.746278747625528</v>
      </c>
    </row>
    <row r="222" spans="1:14" ht="25.5" x14ac:dyDescent="0.25">
      <c r="A222" s="151" t="s">
        <v>181</v>
      </c>
      <c r="B222" s="150">
        <v>2496.70451</v>
      </c>
      <c r="C222" s="150">
        <v>30735.207899999994</v>
      </c>
      <c r="D222" s="150">
        <v>12.310310562141771</v>
      </c>
      <c r="E222" s="150">
        <v>0.35363321896201427</v>
      </c>
      <c r="F222" s="150">
        <v>4.3533347505122775</v>
      </c>
      <c r="G222" s="150"/>
      <c r="H222" s="327" t="s">
        <v>181</v>
      </c>
      <c r="I222" s="328"/>
      <c r="J222" s="150">
        <v>2261.7001999999998</v>
      </c>
      <c r="K222" s="150">
        <v>30720.108</v>
      </c>
      <c r="L222" s="150">
        <v>13.582749826878029</v>
      </c>
      <c r="M222" s="150">
        <v>0.3139729401265019</v>
      </c>
      <c r="N222" s="150">
        <v>4.2646158981476292</v>
      </c>
    </row>
    <row r="223" spans="1:14" x14ac:dyDescent="0.25">
      <c r="A223" s="151" t="s">
        <v>182</v>
      </c>
      <c r="B223" s="150">
        <v>7787.9556000000002</v>
      </c>
      <c r="C223" s="150">
        <v>37758.19</v>
      </c>
      <c r="D223" s="150">
        <v>4.8482800800764707</v>
      </c>
      <c r="E223" s="150">
        <v>1.1030860067462469</v>
      </c>
      <c r="F223" s="150">
        <v>5.3480699131189278</v>
      </c>
      <c r="G223" s="150"/>
      <c r="H223" s="327" t="s">
        <v>182</v>
      </c>
      <c r="I223" s="328"/>
      <c r="J223" s="150">
        <v>7391.8152000000009</v>
      </c>
      <c r="K223" s="150">
        <v>38604.104999999996</v>
      </c>
      <c r="L223" s="150">
        <v>5.2225473656321917</v>
      </c>
      <c r="M223" s="150">
        <v>1.0261439386244768</v>
      </c>
      <c r="N223" s="150">
        <v>5.3590853234227032</v>
      </c>
    </row>
    <row r="224" spans="1:14" x14ac:dyDescent="0.25">
      <c r="A224" s="151" t="s">
        <v>183</v>
      </c>
      <c r="B224" s="150">
        <v>9444.2329000000009</v>
      </c>
      <c r="C224" s="150">
        <v>101892.466</v>
      </c>
      <c r="D224" s="150">
        <v>10.788855704733837</v>
      </c>
      <c r="E224" s="150">
        <v>1.3376811183210298</v>
      </c>
      <c r="F224" s="150">
        <v>14.432048564512582</v>
      </c>
      <c r="G224" s="150"/>
      <c r="H224" s="327" t="s">
        <v>183</v>
      </c>
      <c r="I224" s="328"/>
      <c r="J224" s="150">
        <v>9428.0164000000004</v>
      </c>
      <c r="K224" s="150">
        <v>111081.21300000002</v>
      </c>
      <c r="L224" s="150">
        <v>11.782034341815528</v>
      </c>
      <c r="M224" s="150">
        <v>1.3088127368379232</v>
      </c>
      <c r="N224" s="150">
        <v>15.420476612429981</v>
      </c>
    </row>
    <row r="225" spans="1:17" x14ac:dyDescent="0.25">
      <c r="A225" s="151" t="s">
        <v>184</v>
      </c>
      <c r="B225" s="150">
        <v>14483.188999999998</v>
      </c>
      <c r="C225" s="150">
        <v>131555.973</v>
      </c>
      <c r="D225" s="150">
        <v>9.0833567800572101</v>
      </c>
      <c r="E225" s="150">
        <v>2.051398844513336</v>
      </c>
      <c r="F225" s="150">
        <v>18.633587602911739</v>
      </c>
      <c r="G225" s="150"/>
      <c r="H225" s="327" t="s">
        <v>184</v>
      </c>
      <c r="I225" s="328"/>
      <c r="J225" s="150">
        <v>14608.901999999998</v>
      </c>
      <c r="K225" s="150">
        <v>145375.19999999998</v>
      </c>
      <c r="L225" s="150">
        <v>9.9511380116041579</v>
      </c>
      <c r="M225" s="150">
        <v>2.0280317934976235</v>
      </c>
      <c r="N225" s="150">
        <v>20.181224269015953</v>
      </c>
    </row>
    <row r="226" spans="1:17" x14ac:dyDescent="0.25">
      <c r="A226" s="151" t="s">
        <v>185</v>
      </c>
      <c r="B226" s="150">
        <v>2137.9965999999999</v>
      </c>
      <c r="C226" s="150">
        <v>26549.031999999999</v>
      </c>
      <c r="D226" s="150">
        <v>12.417714789630629</v>
      </c>
      <c r="E226" s="150">
        <v>0.30282583171520044</v>
      </c>
      <c r="F226" s="150">
        <v>3.7604048091720403</v>
      </c>
      <c r="G226" s="150"/>
      <c r="H226" s="327" t="s">
        <v>185</v>
      </c>
      <c r="I226" s="328"/>
      <c r="J226" s="150">
        <v>1901.5183999999999</v>
      </c>
      <c r="K226" s="150">
        <v>26751.285</v>
      </c>
      <c r="L226" s="150">
        <v>14.068380826606779</v>
      </c>
      <c r="M226" s="150">
        <v>0.26397191049133822</v>
      </c>
      <c r="N226" s="150">
        <v>3.7136573643191033</v>
      </c>
    </row>
    <row r="227" spans="1:17" x14ac:dyDescent="0.25">
      <c r="A227" s="152" t="s">
        <v>186</v>
      </c>
      <c r="B227" s="150">
        <v>4162.07395</v>
      </c>
      <c r="C227" s="150">
        <v>38720.602299999999</v>
      </c>
      <c r="D227" s="150">
        <v>9.3031990217280978</v>
      </c>
      <c r="E227" s="150">
        <v>0.589516141217867</v>
      </c>
      <c r="F227" s="150">
        <v>5.4843859882709829</v>
      </c>
      <c r="G227" s="150"/>
      <c r="H227" s="327" t="s">
        <v>186</v>
      </c>
      <c r="I227" s="328"/>
      <c r="J227" s="150">
        <v>3596.1063000000004</v>
      </c>
      <c r="K227" s="150">
        <v>36241.540999999997</v>
      </c>
      <c r="L227" s="150">
        <v>10.077994913554139</v>
      </c>
      <c r="M227" s="150">
        <v>0.49921738876728067</v>
      </c>
      <c r="N227" s="150">
        <v>5.0311103047544341</v>
      </c>
    </row>
    <row r="228" spans="1:17" ht="26.25" thickBot="1" x14ac:dyDescent="0.3">
      <c r="A228" s="153" t="s">
        <v>187</v>
      </c>
      <c r="B228" s="154">
        <v>295064.00644899998</v>
      </c>
      <c r="C228" s="154">
        <v>2510379.2177000004</v>
      </c>
      <c r="D228" s="154">
        <v>8.5079140892567811</v>
      </c>
      <c r="E228" s="154">
        <v>41.792864947557767</v>
      </c>
      <c r="F228" s="154">
        <v>355.57010451773255</v>
      </c>
      <c r="G228" s="293"/>
      <c r="H228" s="338" t="s">
        <v>187</v>
      </c>
      <c r="I228" s="339"/>
      <c r="J228" s="156">
        <v>309873.59999999998</v>
      </c>
      <c r="K228" s="156">
        <v>2777495.3000000003</v>
      </c>
      <c r="L228" s="156">
        <v>8.9633169782775965</v>
      </c>
      <c r="M228" s="156">
        <v>43.01716260164968</v>
      </c>
      <c r="N228" s="156">
        <v>385.57646390469466</v>
      </c>
    </row>
    <row r="229" spans="1:17" ht="16.5" thickTop="1" thickBot="1" x14ac:dyDescent="0.3">
      <c r="A229" s="155" t="s">
        <v>188</v>
      </c>
      <c r="B229" s="156">
        <v>213961.68742</v>
      </c>
      <c r="C229" s="156">
        <v>1602221.9992</v>
      </c>
      <c r="D229" s="156">
        <v>7.4883593344208821</v>
      </c>
      <c r="E229" s="156">
        <v>30.305532734780421</v>
      </c>
      <c r="F229" s="156">
        <v>226.93871893909056</v>
      </c>
      <c r="G229" s="291"/>
      <c r="H229" s="329" t="s">
        <v>188</v>
      </c>
      <c r="I229" s="330"/>
      <c r="J229" s="156">
        <v>228654.05000000002</v>
      </c>
      <c r="K229" s="156">
        <v>1800887.8999999997</v>
      </c>
      <c r="L229" s="156">
        <v>7.8760376210261729</v>
      </c>
      <c r="M229" s="156">
        <v>31.74213114113541</v>
      </c>
      <c r="N229" s="156">
        <v>250.00221903912893</v>
      </c>
    </row>
    <row r="230" spans="1:17" ht="15.75" thickTop="1" x14ac:dyDescent="0.25">
      <c r="A230" s="284"/>
      <c r="B230" s="284"/>
      <c r="C230" s="291"/>
      <c r="D230" s="291"/>
      <c r="E230" s="291"/>
      <c r="F230" s="291"/>
      <c r="G230" s="291"/>
    </row>
    <row r="231" spans="1:17" x14ac:dyDescent="0.25">
      <c r="A231" s="74" t="s">
        <v>265</v>
      </c>
    </row>
    <row r="232" spans="1:17" x14ac:dyDescent="0.25">
      <c r="A232" s="57" t="s">
        <v>167</v>
      </c>
    </row>
    <row r="233" spans="1:17" x14ac:dyDescent="0.25">
      <c r="A233" s="57"/>
    </row>
    <row r="235" spans="1:17" ht="36.75" customHeight="1" x14ac:dyDescent="0.25">
      <c r="A235" s="314" t="s">
        <v>16</v>
      </c>
      <c r="B235" s="314"/>
      <c r="C235" s="314"/>
      <c r="D235" s="314"/>
      <c r="E235" s="314"/>
      <c r="F235" s="314"/>
      <c r="G235" s="314"/>
      <c r="H235" s="314"/>
      <c r="I235" s="314"/>
      <c r="J235" s="314"/>
      <c r="K235" s="314"/>
      <c r="L235" s="314"/>
      <c r="M235" s="314"/>
      <c r="N235" s="314"/>
      <c r="O235" s="314"/>
      <c r="P235" s="314"/>
      <c r="Q235" s="314"/>
    </row>
    <row r="236" spans="1:17" ht="10.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7" ht="18.75" customHeight="1" x14ac:dyDescent="0.25">
      <c r="A237" s="343" t="s">
        <v>189</v>
      </c>
      <c r="B237" s="343"/>
      <c r="C237" s="343"/>
      <c r="D237" s="343"/>
      <c r="E237" s="343"/>
      <c r="F237" s="343"/>
      <c r="G237" s="343"/>
      <c r="H237" s="343"/>
      <c r="I237" s="343"/>
      <c r="J237" s="343"/>
      <c r="K237" s="343"/>
      <c r="L237" s="343"/>
      <c r="M237" s="343"/>
      <c r="N237" s="343"/>
      <c r="O237" s="343"/>
      <c r="P237" s="343"/>
      <c r="Q237" s="343"/>
    </row>
    <row r="239" spans="1:17" ht="15.75" thickBot="1" x14ac:dyDescent="0.3">
      <c r="D239" s="146"/>
      <c r="G239" s="146"/>
    </row>
    <row r="240" spans="1:17" ht="42" customHeight="1" thickTop="1" thickBot="1" x14ac:dyDescent="0.3">
      <c r="A240" s="159"/>
      <c r="B240" s="159"/>
      <c r="C240" s="160" t="s">
        <v>170</v>
      </c>
      <c r="D240" s="161" t="s">
        <v>171</v>
      </c>
      <c r="E240" s="160" t="s">
        <v>190</v>
      </c>
      <c r="F240" s="160" t="s">
        <v>191</v>
      </c>
      <c r="G240" s="160" t="s">
        <v>165</v>
      </c>
    </row>
    <row r="241" spans="1:7" ht="15.75" thickTop="1" x14ac:dyDescent="0.25">
      <c r="A241" s="162"/>
      <c r="B241" s="162"/>
      <c r="C241" s="163"/>
      <c r="D241" s="163"/>
      <c r="E241" s="163"/>
      <c r="F241" s="163"/>
      <c r="G241" s="163"/>
    </row>
    <row r="242" spans="1:7" x14ac:dyDescent="0.25">
      <c r="A242" s="164">
        <v>2004</v>
      </c>
      <c r="B242" s="165" t="s">
        <v>192</v>
      </c>
      <c r="C242" s="166">
        <v>60671.72</v>
      </c>
      <c r="D242" s="166">
        <v>347995.4</v>
      </c>
      <c r="E242" s="167">
        <v>5.7357101463416598</v>
      </c>
      <c r="F242" s="167">
        <v>10.18</v>
      </c>
      <c r="G242" s="167">
        <v>58.5</v>
      </c>
    </row>
    <row r="243" spans="1:7" x14ac:dyDescent="0.25">
      <c r="A243" s="168"/>
      <c r="B243" s="169" t="s">
        <v>193</v>
      </c>
      <c r="C243" s="170">
        <v>325189.83</v>
      </c>
      <c r="D243" s="170">
        <v>1996792.49</v>
      </c>
      <c r="E243" s="171">
        <v>6.1403903375453002</v>
      </c>
      <c r="F243" s="171">
        <v>54.64</v>
      </c>
      <c r="G243" s="171">
        <v>335.68</v>
      </c>
    </row>
    <row r="244" spans="1:7" x14ac:dyDescent="0.25">
      <c r="A244" s="164">
        <v>2005</v>
      </c>
      <c r="B244" s="172" t="s">
        <v>192</v>
      </c>
      <c r="C244" s="166">
        <v>61941.19</v>
      </c>
      <c r="D244" s="166">
        <v>365945.45</v>
      </c>
      <c r="E244" s="167">
        <v>5.9079499441324899</v>
      </c>
      <c r="F244" s="167">
        <v>10.050000000000001</v>
      </c>
      <c r="G244" s="167">
        <v>59.39</v>
      </c>
    </row>
    <row r="245" spans="1:7" x14ac:dyDescent="0.25">
      <c r="A245" s="168"/>
      <c r="B245" s="169" t="s">
        <v>193</v>
      </c>
      <c r="C245" s="170">
        <v>332153.77</v>
      </c>
      <c r="D245" s="170">
        <v>2090649.67</v>
      </c>
      <c r="E245" s="171">
        <v>6.2942223115516596</v>
      </c>
      <c r="F245" s="171">
        <v>53.9</v>
      </c>
      <c r="G245" s="171">
        <v>339.24</v>
      </c>
    </row>
    <row r="246" spans="1:7" x14ac:dyDescent="0.25">
      <c r="A246" s="164">
        <v>2006</v>
      </c>
      <c r="B246" s="172" t="s">
        <v>192</v>
      </c>
      <c r="C246" s="166">
        <v>76838.320000000007</v>
      </c>
      <c r="D246" s="166">
        <v>489383</v>
      </c>
      <c r="E246" s="167">
        <v>6.3689966152305297</v>
      </c>
      <c r="F246" s="167">
        <v>12.35</v>
      </c>
      <c r="G246" s="167">
        <v>78.67</v>
      </c>
    </row>
    <row r="247" spans="1:7" x14ac:dyDescent="0.25">
      <c r="A247" s="173"/>
      <c r="B247" s="174" t="s">
        <v>193</v>
      </c>
      <c r="C247" s="170">
        <v>348695.56</v>
      </c>
      <c r="D247" s="170">
        <v>2314983.91</v>
      </c>
      <c r="E247" s="171">
        <v>6.6389830429730701</v>
      </c>
      <c r="F247" s="171">
        <v>56.06</v>
      </c>
      <c r="G247" s="171">
        <v>372.14</v>
      </c>
    </row>
    <row r="248" spans="1:7" x14ac:dyDescent="0.25">
      <c r="A248" s="164">
        <v>2007</v>
      </c>
      <c r="B248" s="172" t="s">
        <v>192</v>
      </c>
      <c r="C248" s="166">
        <v>78661.42</v>
      </c>
      <c r="D248" s="166">
        <v>495980.51</v>
      </c>
      <c r="E248" s="167">
        <v>6.3052575201413896</v>
      </c>
      <c r="F248" s="167">
        <v>12.43</v>
      </c>
      <c r="G248" s="167">
        <v>78.37</v>
      </c>
    </row>
    <row r="249" spans="1:7" x14ac:dyDescent="0.25">
      <c r="A249" s="173"/>
      <c r="B249" s="174" t="s">
        <v>193</v>
      </c>
      <c r="C249" s="170">
        <v>364973.38</v>
      </c>
      <c r="D249" s="170">
        <v>2491287.7200000002</v>
      </c>
      <c r="E249" s="171">
        <v>6.82594363457412</v>
      </c>
      <c r="F249" s="171">
        <v>57.66</v>
      </c>
      <c r="G249" s="171">
        <v>393.61</v>
      </c>
    </row>
    <row r="250" spans="1:7" x14ac:dyDescent="0.25">
      <c r="A250" s="164">
        <v>2008</v>
      </c>
      <c r="B250" s="172" t="s">
        <v>192</v>
      </c>
      <c r="C250" s="166">
        <v>79844.490000000005</v>
      </c>
      <c r="D250" s="166">
        <v>513382.59</v>
      </c>
      <c r="E250" s="167">
        <v>6.4297810656690304</v>
      </c>
      <c r="F250" s="167">
        <v>12.04</v>
      </c>
      <c r="G250" s="167">
        <v>77.510000000000005</v>
      </c>
    </row>
    <row r="251" spans="1:7" x14ac:dyDescent="0.25">
      <c r="A251" s="168"/>
      <c r="B251" s="169" t="s">
        <v>193</v>
      </c>
      <c r="C251" s="170">
        <v>365952.78</v>
      </c>
      <c r="D251" s="170">
        <v>2604808.37</v>
      </c>
      <c r="E251" s="171">
        <v>7.1178810829091104</v>
      </c>
      <c r="F251" s="171">
        <v>55.24</v>
      </c>
      <c r="G251" s="171">
        <v>393.22</v>
      </c>
    </row>
    <row r="252" spans="1:7" x14ac:dyDescent="0.25">
      <c r="A252" s="164">
        <v>2009</v>
      </c>
      <c r="B252" s="172" t="s">
        <v>192</v>
      </c>
      <c r="C252" s="166">
        <v>80777.428</v>
      </c>
      <c r="D252" s="166">
        <v>504013.26</v>
      </c>
      <c r="E252" s="167">
        <v>6.2395310000000004</v>
      </c>
      <c r="F252" s="167">
        <v>12.002871000000001</v>
      </c>
      <c r="G252" s="167">
        <v>74.892159000000007</v>
      </c>
    </row>
    <row r="253" spans="1:7" x14ac:dyDescent="0.25">
      <c r="A253" s="168"/>
      <c r="B253" s="169" t="s">
        <v>193</v>
      </c>
      <c r="C253" s="170">
        <v>366289.645342</v>
      </c>
      <c r="D253" s="170">
        <v>2618999.3329210002</v>
      </c>
      <c r="E253" s="171">
        <v>7.1500769999999996</v>
      </c>
      <c r="F253" s="171">
        <v>54.427036000000001</v>
      </c>
      <c r="G253" s="171">
        <v>389.155417</v>
      </c>
    </row>
    <row r="254" spans="1:7" x14ac:dyDescent="0.25">
      <c r="A254" s="164">
        <v>2010</v>
      </c>
      <c r="B254" s="172" t="s">
        <v>192</v>
      </c>
      <c r="C254" s="166">
        <v>82654.752999999997</v>
      </c>
      <c r="D254" s="166">
        <v>505949.69</v>
      </c>
      <c r="E254" s="167">
        <v>6.1212410000000004</v>
      </c>
      <c r="F254" s="167">
        <v>11.798928</v>
      </c>
      <c r="G254" s="167">
        <v>72.223068999999995</v>
      </c>
    </row>
    <row r="255" spans="1:7" x14ac:dyDescent="0.25">
      <c r="A255" s="173"/>
      <c r="B255" s="174" t="s">
        <v>193</v>
      </c>
      <c r="C255" s="170">
        <v>390896.69605999999</v>
      </c>
      <c r="D255" s="170">
        <v>2654211.5745399999</v>
      </c>
      <c r="E255" s="171">
        <v>6.7900590000000003</v>
      </c>
      <c r="F255" s="171">
        <v>55.798701000000001</v>
      </c>
      <c r="G255" s="171">
        <v>378.87091800000002</v>
      </c>
    </row>
    <row r="256" spans="1:7" x14ac:dyDescent="0.25">
      <c r="A256" s="164">
        <v>2011</v>
      </c>
      <c r="B256" s="172" t="s">
        <v>192</v>
      </c>
      <c r="C256" s="166">
        <v>82132.933000000005</v>
      </c>
      <c r="D256" s="166">
        <v>493973.63</v>
      </c>
      <c r="E256" s="167">
        <v>6.0143190000000004</v>
      </c>
      <c r="F256" s="167">
        <v>11.719885</v>
      </c>
      <c r="G256" s="167">
        <v>70.487054000000001</v>
      </c>
    </row>
    <row r="257" spans="1:7" x14ac:dyDescent="0.25">
      <c r="A257" s="168"/>
      <c r="B257" s="169" t="s">
        <v>193</v>
      </c>
      <c r="C257" s="170">
        <v>387758.18958000001</v>
      </c>
      <c r="D257" s="170">
        <v>2638276.0793599999</v>
      </c>
      <c r="E257" s="171">
        <v>6.8039209999999999</v>
      </c>
      <c r="F257" s="171">
        <v>55.330829000000001</v>
      </c>
      <c r="G257" s="171">
        <v>376.46978200000001</v>
      </c>
    </row>
    <row r="258" spans="1:7" x14ac:dyDescent="0.25">
      <c r="A258" s="164">
        <v>2012</v>
      </c>
      <c r="B258" s="172" t="s">
        <v>192</v>
      </c>
      <c r="C258" s="166">
        <v>81244.67</v>
      </c>
      <c r="D258" s="166">
        <v>485327.03</v>
      </c>
      <c r="E258" s="167">
        <v>5.9736479999999998</v>
      </c>
      <c r="F258" s="167">
        <v>11.71617</v>
      </c>
      <c r="G258" s="167">
        <v>69.988733999999994</v>
      </c>
    </row>
    <row r="259" spans="1:7" x14ac:dyDescent="0.25">
      <c r="A259" s="168"/>
      <c r="B259" s="169" t="s">
        <v>193</v>
      </c>
      <c r="C259" s="170">
        <v>388179.73319</v>
      </c>
      <c r="D259" s="170">
        <v>2604401.26951</v>
      </c>
      <c r="E259" s="171">
        <v>6.7092660000000004</v>
      </c>
      <c r="F259" s="171">
        <v>55.978901</v>
      </c>
      <c r="G259" s="171">
        <v>375.57859200000001</v>
      </c>
    </row>
    <row r="260" spans="1:7" x14ac:dyDescent="0.25">
      <c r="A260" s="164">
        <v>2013</v>
      </c>
      <c r="B260" s="172" t="s">
        <v>192</v>
      </c>
      <c r="C260" s="166">
        <v>82565.308999999994</v>
      </c>
      <c r="D260" s="166">
        <v>503677.67</v>
      </c>
      <c r="E260" s="167">
        <v>6.1003550000000004</v>
      </c>
      <c r="F260" s="167">
        <v>12.168841</v>
      </c>
      <c r="G260" s="167">
        <v>74.234737999999993</v>
      </c>
    </row>
    <row r="261" spans="1:7" x14ac:dyDescent="0.25">
      <c r="A261" s="168"/>
      <c r="B261" s="169" t="s">
        <v>193</v>
      </c>
      <c r="C261" s="170">
        <v>391660.48215</v>
      </c>
      <c r="D261" s="170">
        <v>2669656.81176</v>
      </c>
      <c r="E261" s="171">
        <v>6.8162529999999997</v>
      </c>
      <c r="F261" s="171">
        <v>57.724964999999997</v>
      </c>
      <c r="G261" s="171">
        <v>393.47515700000002</v>
      </c>
    </row>
    <row r="262" spans="1:7" x14ac:dyDescent="0.25">
      <c r="A262" s="164">
        <v>2014</v>
      </c>
      <c r="B262" s="172" t="s">
        <v>192</v>
      </c>
      <c r="C262" s="166">
        <v>80763.120999999999</v>
      </c>
      <c r="D262" s="166">
        <v>494969.26</v>
      </c>
      <c r="E262" s="167">
        <v>6.128654</v>
      </c>
      <c r="F262" s="167">
        <v>12.442311</v>
      </c>
      <c r="G262" s="167">
        <v>76.254613000000006</v>
      </c>
    </row>
    <row r="263" spans="1:7" x14ac:dyDescent="0.25">
      <c r="A263" s="168"/>
      <c r="B263" s="169" t="s">
        <v>193</v>
      </c>
      <c r="C263" s="170">
        <v>363489.71311000001</v>
      </c>
      <c r="D263" s="170">
        <v>2511189.55999</v>
      </c>
      <c r="E263" s="171">
        <v>6.9085570000000001</v>
      </c>
      <c r="F263" s="171">
        <v>55.998964000000001</v>
      </c>
      <c r="G263" s="171">
        <v>386.872051</v>
      </c>
    </row>
    <row r="264" spans="1:7" x14ac:dyDescent="0.25">
      <c r="A264" s="164">
        <v>2015</v>
      </c>
      <c r="B264" s="172" t="s">
        <v>192</v>
      </c>
      <c r="C264" s="166">
        <v>79314.088000000003</v>
      </c>
      <c r="D264" s="166">
        <v>497699.45</v>
      </c>
      <c r="E264" s="167">
        <v>6.2750450000000004</v>
      </c>
      <c r="F264" s="167">
        <v>11.958947999999999</v>
      </c>
      <c r="G264" s="167">
        <v>75.042978000000005</v>
      </c>
    </row>
    <row r="265" spans="1:7" x14ac:dyDescent="0.25">
      <c r="A265" s="175"/>
      <c r="B265" s="176" t="s">
        <v>193</v>
      </c>
      <c r="C265" s="170">
        <v>358411.23015600001</v>
      </c>
      <c r="D265" s="170">
        <v>2522894.7910600002</v>
      </c>
      <c r="E265" s="171">
        <v>7.0391060000000003</v>
      </c>
      <c r="F265" s="171">
        <v>54.041136000000002</v>
      </c>
      <c r="G265" s="171">
        <v>380.40073100000001</v>
      </c>
    </row>
    <row r="266" spans="1:7" x14ac:dyDescent="0.25">
      <c r="A266" s="177">
        <v>2016</v>
      </c>
      <c r="B266" s="178" t="s">
        <v>192</v>
      </c>
      <c r="C266" s="166">
        <v>79467.991999999998</v>
      </c>
      <c r="D266" s="166">
        <v>486073.57</v>
      </c>
      <c r="E266" s="167">
        <v>6.1165960000000004</v>
      </c>
      <c r="F266" s="167">
        <v>10.795678000000001</v>
      </c>
      <c r="G266" s="167">
        <v>66.032820999999998</v>
      </c>
    </row>
    <row r="267" spans="1:7" x14ac:dyDescent="0.25">
      <c r="A267" s="179"/>
      <c r="B267" s="174" t="s">
        <v>193</v>
      </c>
      <c r="C267" s="170">
        <v>350420.63049299998</v>
      </c>
      <c r="D267" s="170">
        <v>2466670.1454599998</v>
      </c>
      <c r="E267" s="171">
        <v>7.0391690000000002</v>
      </c>
      <c r="F267" s="171">
        <v>47.604427000000001</v>
      </c>
      <c r="G267" s="171">
        <v>335.09615400000001</v>
      </c>
    </row>
    <row r="268" spans="1:7" x14ac:dyDescent="0.25">
      <c r="A268" s="164">
        <v>2017</v>
      </c>
      <c r="B268" s="172" t="s">
        <v>192</v>
      </c>
      <c r="C268" s="166">
        <v>78556.342000000004</v>
      </c>
      <c r="D268" s="166">
        <v>491576.93</v>
      </c>
      <c r="E268" s="167">
        <v>6.2576349999999996</v>
      </c>
      <c r="F268" s="167">
        <v>11.184177999999999</v>
      </c>
      <c r="G268" s="167">
        <v>69.986553999999998</v>
      </c>
    </row>
    <row r="269" spans="1:7" x14ac:dyDescent="0.25">
      <c r="A269" s="173"/>
      <c r="B269" s="174" t="s">
        <v>193</v>
      </c>
      <c r="C269" s="170">
        <v>352283.14659299998</v>
      </c>
      <c r="D269" s="170">
        <v>2528727.3963799998</v>
      </c>
      <c r="E269" s="171">
        <v>7.1781110000000004</v>
      </c>
      <c r="F269" s="171">
        <v>50.155098000000002</v>
      </c>
      <c r="G269" s="171">
        <v>360.01923099999999</v>
      </c>
    </row>
    <row r="270" spans="1:7" x14ac:dyDescent="0.25">
      <c r="A270" s="164">
        <v>2018</v>
      </c>
      <c r="B270" s="172" t="s">
        <v>192</v>
      </c>
      <c r="C270" s="166">
        <v>76129.767999999996</v>
      </c>
      <c r="D270" s="166">
        <v>475357.43</v>
      </c>
      <c r="E270" s="167">
        <v>6.2440414897888603</v>
      </c>
      <c r="F270" s="167">
        <v>11.0026926114801</v>
      </c>
      <c r="G270" s="167">
        <v>68.701269165475296</v>
      </c>
    </row>
    <row r="271" spans="1:7" x14ac:dyDescent="0.25">
      <c r="A271" s="168"/>
      <c r="B271" s="169" t="s">
        <v>193</v>
      </c>
      <c r="C271" s="170">
        <v>341631.42233600002</v>
      </c>
      <c r="D271" s="170">
        <v>2480366.9598900001</v>
      </c>
      <c r="E271" s="171">
        <v>7.2603595504470899</v>
      </c>
      <c r="F271" s="171">
        <v>49.374451349776301</v>
      </c>
      <c r="G271" s="171">
        <v>358.47626940543302</v>
      </c>
    </row>
    <row r="272" spans="1:7" x14ac:dyDescent="0.25">
      <c r="A272" s="164">
        <v>2019</v>
      </c>
      <c r="B272" s="172" t="s">
        <v>192</v>
      </c>
      <c r="C272" s="166">
        <v>75011.524000000005</v>
      </c>
      <c r="D272" s="166">
        <v>480936.64</v>
      </c>
      <c r="E272" s="167">
        <v>6.4115033844666298</v>
      </c>
      <c r="F272" s="167">
        <v>10.4789716693339</v>
      </c>
      <c r="G272" s="167">
        <v>67.185962323664199</v>
      </c>
    </row>
    <row r="273" spans="1:17" x14ac:dyDescent="0.25">
      <c r="A273" s="168"/>
      <c r="B273" s="169" t="s">
        <v>193</v>
      </c>
      <c r="C273" s="170">
        <v>341492.40595500002</v>
      </c>
      <c r="D273" s="170">
        <v>2557261.07008</v>
      </c>
      <c r="E273" s="171">
        <v>7.4884859091624474</v>
      </c>
      <c r="F273" s="171">
        <v>47.705859799557118</v>
      </c>
      <c r="G273" s="171">
        <v>357.24465889346271</v>
      </c>
    </row>
    <row r="274" spans="1:17" x14ac:dyDescent="0.25">
      <c r="A274" s="164">
        <v>2020</v>
      </c>
      <c r="B274" s="172" t="s">
        <v>192</v>
      </c>
      <c r="C274" s="166">
        <v>82019.296999999991</v>
      </c>
      <c r="D274" s="166">
        <v>540103.51</v>
      </c>
      <c r="E274" s="167">
        <v>6.5850785090245294</v>
      </c>
      <c r="F274" s="167">
        <v>11.533825206933725</v>
      </c>
      <c r="G274" s="167">
        <v>75.951144497024686</v>
      </c>
    </row>
    <row r="275" spans="1:17" x14ac:dyDescent="0.25">
      <c r="A275" s="168"/>
      <c r="B275" s="169" t="s">
        <v>193</v>
      </c>
      <c r="C275" s="170">
        <v>369057.17849999998</v>
      </c>
      <c r="D275" s="170">
        <v>2796175.5335599999</v>
      </c>
      <c r="E275" s="171">
        <v>7.5765374485460661</v>
      </c>
      <c r="F275" s="171">
        <v>51.898042825009099</v>
      </c>
      <c r="G275" s="171">
        <v>393.20746496992888</v>
      </c>
    </row>
    <row r="276" spans="1:17" x14ac:dyDescent="0.25">
      <c r="A276" s="164">
        <v>2021</v>
      </c>
      <c r="B276" s="172" t="s">
        <v>192</v>
      </c>
      <c r="C276" s="166">
        <v>72519.410999999993</v>
      </c>
      <c r="D276" s="166">
        <v>483891.59</v>
      </c>
      <c r="E276" s="167">
        <v>6.6725802557883442</v>
      </c>
      <c r="F276" s="167">
        <v>10.311344648646541</v>
      </c>
      <c r="G276" s="167">
        <v>68.803274713187704</v>
      </c>
    </row>
    <row r="277" spans="1:17" x14ac:dyDescent="0.25">
      <c r="A277" s="168"/>
      <c r="B277" s="169" t="s">
        <v>193</v>
      </c>
      <c r="C277" s="170">
        <v>330305.375459</v>
      </c>
      <c r="D277" s="170">
        <v>2572680.6174499998</v>
      </c>
      <c r="E277" s="171">
        <v>7.788794275221659</v>
      </c>
      <c r="F277" s="171">
        <v>46.965254111872838</v>
      </c>
      <c r="G277" s="171">
        <v>365.80270236088563</v>
      </c>
    </row>
    <row r="278" spans="1:17" x14ac:dyDescent="0.25">
      <c r="A278" s="164">
        <v>2022</v>
      </c>
      <c r="B278" s="172" t="s">
        <v>192</v>
      </c>
      <c r="C278" s="166">
        <v>66138.739000000001</v>
      </c>
      <c r="D278" s="166">
        <v>478295.43</v>
      </c>
      <c r="E278" s="167">
        <v>7.2316986569701607</v>
      </c>
      <c r="F278" s="167">
        <v>9.367890784423869</v>
      </c>
      <c r="G278" s="167">
        <v>67.745763204361239</v>
      </c>
    </row>
    <row r="279" spans="1:17" x14ac:dyDescent="0.25">
      <c r="A279" s="168"/>
      <c r="B279" s="169" t="s">
        <v>193</v>
      </c>
      <c r="C279" s="170">
        <v>295064.00644899998</v>
      </c>
      <c r="D279" s="170">
        <v>2510379.2177000004</v>
      </c>
      <c r="E279" s="171">
        <v>8.5079140892567811</v>
      </c>
      <c r="F279" s="171">
        <v>41.792864947557767</v>
      </c>
      <c r="G279" s="171">
        <v>355.57010451773255</v>
      </c>
    </row>
    <row r="280" spans="1:17" x14ac:dyDescent="0.25">
      <c r="A280" s="164">
        <v>2023</v>
      </c>
      <c r="B280" s="172" t="s">
        <v>192</v>
      </c>
      <c r="C280" s="166">
        <v>70158.304999999993</v>
      </c>
      <c r="D280" s="166">
        <v>545759.92999999993</v>
      </c>
      <c r="E280" s="167">
        <v>7.7789782692155978</v>
      </c>
      <c r="F280" s="167">
        <v>9.7394912443045545</v>
      </c>
      <c r="G280" s="167">
        <v>75.763290742660701</v>
      </c>
    </row>
    <row r="281" spans="1:17" ht="15.75" thickBot="1" x14ac:dyDescent="0.3">
      <c r="A281" s="180"/>
      <c r="B281" s="181" t="s">
        <v>193</v>
      </c>
      <c r="C281" s="182">
        <v>309873.59999999998</v>
      </c>
      <c r="D281" s="182">
        <v>2777495.3000000003</v>
      </c>
      <c r="E281" s="183">
        <v>8.9633169782775965</v>
      </c>
      <c r="F281" s="183">
        <v>43.01716260164968</v>
      </c>
      <c r="G281" s="183">
        <v>385.57646390469466</v>
      </c>
    </row>
    <row r="282" spans="1:17" ht="15.75" thickTop="1" x14ac:dyDescent="0.25">
      <c r="A282" s="27"/>
      <c r="B282" s="184"/>
      <c r="C282" s="185"/>
      <c r="D282" s="185"/>
      <c r="E282" s="185"/>
      <c r="F282" s="185"/>
      <c r="G282" s="185"/>
    </row>
    <row r="283" spans="1:17" x14ac:dyDescent="0.25">
      <c r="A283" s="74" t="s">
        <v>265</v>
      </c>
    </row>
    <row r="284" spans="1:17" x14ac:dyDescent="0.25">
      <c r="A284" s="57" t="s">
        <v>167</v>
      </c>
    </row>
    <row r="286" spans="1:17" ht="33.75" customHeight="1" x14ac:dyDescent="0.25">
      <c r="A286" s="314" t="s">
        <v>16</v>
      </c>
      <c r="B286" s="314"/>
      <c r="C286" s="314"/>
      <c r="D286" s="314"/>
      <c r="E286" s="314"/>
      <c r="F286" s="314"/>
      <c r="G286" s="314"/>
      <c r="H286" s="314"/>
      <c r="I286" s="314"/>
      <c r="J286" s="314"/>
      <c r="K286" s="314"/>
      <c r="L286" s="314"/>
      <c r="M286" s="314"/>
      <c r="N286" s="314"/>
      <c r="O286" s="314"/>
      <c r="P286" s="314"/>
      <c r="Q286" s="314"/>
    </row>
    <row r="287" spans="1:17" ht="13.5" customHeight="1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</row>
    <row r="288" spans="1:17" ht="18.75" customHeight="1" x14ac:dyDescent="0.25">
      <c r="A288" s="343" t="s">
        <v>189</v>
      </c>
      <c r="B288" s="343"/>
      <c r="C288" s="343"/>
      <c r="D288" s="343"/>
      <c r="E288" s="343"/>
      <c r="F288" s="343"/>
      <c r="G288" s="343"/>
      <c r="H288" s="343"/>
      <c r="I288" s="343"/>
      <c r="J288" s="343"/>
      <c r="K288" s="343"/>
      <c r="L288" s="343"/>
      <c r="M288" s="343"/>
      <c r="N288" s="343"/>
      <c r="O288" s="343"/>
      <c r="P288" s="343"/>
      <c r="Q288" s="343"/>
    </row>
    <row r="290" spans="1:6" ht="15.75" thickBot="1" x14ac:dyDescent="0.3"/>
    <row r="291" spans="1:6" ht="15.75" customHeight="1" thickTop="1" thickBot="1" x14ac:dyDescent="0.3">
      <c r="A291" s="341" t="s">
        <v>194</v>
      </c>
      <c r="B291" s="341"/>
      <c r="C291" s="341"/>
      <c r="D291" s="341"/>
      <c r="E291" s="341"/>
      <c r="F291" s="341"/>
    </row>
    <row r="292" spans="1:6" ht="38.25" customHeight="1" thickBot="1" x14ac:dyDescent="0.3">
      <c r="A292" s="186"/>
      <c r="B292" s="187" t="s">
        <v>195</v>
      </c>
      <c r="C292" s="187" t="s">
        <v>196</v>
      </c>
      <c r="D292" s="187" t="s">
        <v>197</v>
      </c>
      <c r="E292" s="187" t="s">
        <v>198</v>
      </c>
      <c r="F292" s="188" t="s">
        <v>199</v>
      </c>
    </row>
    <row r="293" spans="1:6" x14ac:dyDescent="0.25">
      <c r="A293" s="189">
        <v>2004</v>
      </c>
      <c r="B293" s="171">
        <v>18.6573239390666</v>
      </c>
      <c r="C293" s="171">
        <v>17.4277197927562</v>
      </c>
      <c r="D293" s="171">
        <v>93.409536381926102</v>
      </c>
      <c r="E293" s="171">
        <v>18.631039531478802</v>
      </c>
      <c r="F293" s="171">
        <v>17.4273117254528</v>
      </c>
    </row>
    <row r="294" spans="1:6" x14ac:dyDescent="0.25">
      <c r="A294" s="190">
        <v>2005</v>
      </c>
      <c r="B294" s="171">
        <v>18.648347721598899</v>
      </c>
      <c r="C294" s="171">
        <v>17.503910638457199</v>
      </c>
      <c r="D294" s="171">
        <v>93.863064437519895</v>
      </c>
      <c r="E294" s="171">
        <v>18.645640074211499</v>
      </c>
      <c r="F294" s="171">
        <v>17.5067798608655</v>
      </c>
    </row>
    <row r="295" spans="1:6" x14ac:dyDescent="0.25">
      <c r="A295" s="190">
        <v>2006</v>
      </c>
      <c r="B295" s="171">
        <v>22.035933007004701</v>
      </c>
      <c r="C295" s="171">
        <v>21.139801356113999</v>
      </c>
      <c r="D295" s="171">
        <v>95.933316503522207</v>
      </c>
      <c r="E295" s="171">
        <v>22.0299678915448</v>
      </c>
      <c r="F295" s="171">
        <v>21.1398935884345</v>
      </c>
    </row>
    <row r="296" spans="1:6" x14ac:dyDescent="0.25">
      <c r="A296" s="190">
        <v>2007</v>
      </c>
      <c r="B296" s="171">
        <v>21.5526458395404</v>
      </c>
      <c r="C296" s="171">
        <v>19.9086001194595</v>
      </c>
      <c r="D296" s="171">
        <v>92.371954087118397</v>
      </c>
      <c r="E296" s="171">
        <v>21.557405480402402</v>
      </c>
      <c r="F296" s="171">
        <v>19.910571377759702</v>
      </c>
    </row>
    <row r="297" spans="1:6" x14ac:dyDescent="0.25">
      <c r="A297" s="190">
        <v>2008</v>
      </c>
      <c r="B297" s="171">
        <v>21.818249338070299</v>
      </c>
      <c r="C297" s="171">
        <v>19.709034872304301</v>
      </c>
      <c r="D297" s="171">
        <v>90.332796948627106</v>
      </c>
      <c r="E297" s="171">
        <v>21.7958001448226</v>
      </c>
      <c r="F297" s="171">
        <v>19.711611820354999</v>
      </c>
    </row>
    <row r="298" spans="1:6" x14ac:dyDescent="0.25">
      <c r="A298" s="190">
        <v>2009</v>
      </c>
      <c r="B298" s="171">
        <v>22.052883292559098</v>
      </c>
      <c r="C298" s="171">
        <v>19.2444974561283</v>
      </c>
      <c r="D298" s="171">
        <v>87.2652280527888</v>
      </c>
      <c r="E298" s="171">
        <v>22.053141016167</v>
      </c>
      <c r="F298" s="171">
        <v>19.244794169214899</v>
      </c>
    </row>
    <row r="299" spans="1:6" x14ac:dyDescent="0.25">
      <c r="A299" s="190">
        <v>2010</v>
      </c>
      <c r="B299" s="171">
        <v>21.144909597115898</v>
      </c>
      <c r="C299" s="171">
        <v>19.062146170004802</v>
      </c>
      <c r="D299" s="171">
        <v>90.150041406120295</v>
      </c>
      <c r="E299" s="171">
        <v>21.145524516780402</v>
      </c>
      <c r="F299" s="171">
        <v>19.0627112213453</v>
      </c>
    </row>
    <row r="300" spans="1:6" x14ac:dyDescent="0.25">
      <c r="A300" s="190">
        <v>2011</v>
      </c>
      <c r="B300" s="171">
        <v>21.181482482410601</v>
      </c>
      <c r="C300" s="171">
        <v>18.723348699724799</v>
      </c>
      <c r="D300" s="171">
        <v>88.394897589198905</v>
      </c>
      <c r="E300" s="171">
        <v>21.1814737133253</v>
      </c>
      <c r="F300" s="171">
        <v>18.7231638155755</v>
      </c>
    </row>
    <row r="301" spans="1:6" x14ac:dyDescent="0.25">
      <c r="A301" s="190">
        <v>2012</v>
      </c>
      <c r="B301" s="171">
        <v>20.929652697822199</v>
      </c>
      <c r="C301" s="171">
        <v>18.6348791824737</v>
      </c>
      <c r="D301" s="171">
        <v>89.035790204174305</v>
      </c>
      <c r="E301" s="171">
        <v>20.929617750087701</v>
      </c>
      <c r="F301" s="171">
        <v>18.634910373166299</v>
      </c>
    </row>
    <row r="302" spans="1:6" x14ac:dyDescent="0.25">
      <c r="A302" s="190">
        <v>2013</v>
      </c>
      <c r="B302" s="171">
        <v>21.080837297335201</v>
      </c>
      <c r="C302" s="171">
        <v>18.8667572468967</v>
      </c>
      <c r="D302" s="171">
        <v>89.497191492158507</v>
      </c>
      <c r="E302" s="171">
        <v>21.080724778265299</v>
      </c>
      <c r="F302" s="171">
        <v>18.866435829390898</v>
      </c>
    </row>
    <row r="303" spans="1:6" x14ac:dyDescent="0.25">
      <c r="A303" s="190">
        <v>2014</v>
      </c>
      <c r="B303" s="171">
        <v>22.218818879080398</v>
      </c>
      <c r="C303" s="171">
        <v>19.710549449798201</v>
      </c>
      <c r="D303" s="171">
        <v>88.711057895302901</v>
      </c>
      <c r="E303" s="171">
        <v>22.218823548235601</v>
      </c>
      <c r="F303" s="171">
        <v>19.710551021428</v>
      </c>
    </row>
    <row r="304" spans="1:6" x14ac:dyDescent="0.25">
      <c r="A304" s="190">
        <v>2015</v>
      </c>
      <c r="B304" s="171">
        <v>22.1293534707264</v>
      </c>
      <c r="C304" s="171">
        <v>19.727316880736499</v>
      </c>
      <c r="D304" s="171">
        <v>89.1454823950655</v>
      </c>
      <c r="E304" s="171">
        <v>22.1293423587543</v>
      </c>
      <c r="F304" s="171">
        <v>19.727348526046899</v>
      </c>
    </row>
    <row r="305" spans="1:6" x14ac:dyDescent="0.25">
      <c r="A305" s="190">
        <v>2016</v>
      </c>
      <c r="B305" s="171">
        <v>22.677886255783001</v>
      </c>
      <c r="C305" s="171">
        <v>19.705657478955501</v>
      </c>
      <c r="D305" s="171">
        <v>86.893722824384497</v>
      </c>
      <c r="E305" s="171">
        <v>22.6778866595747</v>
      </c>
      <c r="F305" s="171">
        <v>19.705633804439302</v>
      </c>
    </row>
    <row r="306" spans="1:6" x14ac:dyDescent="0.25">
      <c r="A306" s="190">
        <v>2017</v>
      </c>
      <c r="B306" s="171">
        <v>22.2992052727285</v>
      </c>
      <c r="C306" s="171">
        <v>19.439696453786102</v>
      </c>
      <c r="D306" s="171">
        <v>87.176626273959798</v>
      </c>
      <c r="E306" s="171">
        <v>22.2991848206537</v>
      </c>
      <c r="F306" s="171">
        <v>19.439670988020101</v>
      </c>
    </row>
    <row r="307" spans="1:6" x14ac:dyDescent="0.25">
      <c r="A307" s="190">
        <v>2018</v>
      </c>
      <c r="B307" s="171">
        <v>22.284182022672699</v>
      </c>
      <c r="C307" s="171">
        <v>19.164802534745998</v>
      </c>
      <c r="D307" s="171">
        <v>86.0018218988115</v>
      </c>
      <c r="E307" s="171">
        <v>22.284182022672599</v>
      </c>
      <c r="F307" s="171">
        <v>19.164802534745998</v>
      </c>
    </row>
    <row r="308" spans="1:6" x14ac:dyDescent="0.25">
      <c r="A308" s="190">
        <v>2019</v>
      </c>
      <c r="B308" s="171">
        <v>21.965795634672101</v>
      </c>
      <c r="C308" s="171">
        <v>18.806708694194999</v>
      </c>
      <c r="D308" s="171">
        <v>85.618153819611393</v>
      </c>
      <c r="E308" s="171">
        <v>21.965795634672101</v>
      </c>
      <c r="F308" s="171">
        <v>18.806708694194999</v>
      </c>
    </row>
    <row r="309" spans="1:6" x14ac:dyDescent="0.25">
      <c r="A309" s="190">
        <v>2020</v>
      </c>
      <c r="B309" s="171">
        <f>C274/C275*100</f>
        <v>22.224008034028799</v>
      </c>
      <c r="C309" s="171">
        <f t="shared" ref="C309:F309" si="0">D274/D275*100</f>
        <v>19.315794145167906</v>
      </c>
      <c r="D309" s="171">
        <f t="shared" si="0"/>
        <v>86.914089103964017</v>
      </c>
      <c r="E309" s="171">
        <f t="shared" si="0"/>
        <v>22.224008034028792</v>
      </c>
      <c r="F309" s="171">
        <f t="shared" si="0"/>
        <v>19.31579414516791</v>
      </c>
    </row>
    <row r="310" spans="1:6" x14ac:dyDescent="0.25">
      <c r="A310" s="190">
        <v>2021</v>
      </c>
      <c r="B310" s="171">
        <f>C276/C277*100</f>
        <v>21.955262126517116</v>
      </c>
      <c r="C310" s="171">
        <f t="shared" ref="C310:F310" si="1">D276/D277*100</f>
        <v>18.808848121988252</v>
      </c>
      <c r="D310" s="171">
        <f t="shared" si="1"/>
        <v>85.6689754538221</v>
      </c>
      <c r="E310" s="171">
        <f t="shared" si="1"/>
        <v>21.95526212651712</v>
      </c>
      <c r="F310" s="171">
        <f t="shared" si="1"/>
        <v>18.808848121988252</v>
      </c>
    </row>
    <row r="311" spans="1:6" x14ac:dyDescent="0.25">
      <c r="A311" s="190">
        <v>2022</v>
      </c>
      <c r="B311" s="171">
        <f>C278/C279*100</f>
        <v>22.415048109716384</v>
      </c>
      <c r="C311" s="171">
        <f t="shared" ref="C311:F311" si="2">D278/D279*100</f>
        <v>19.052716283964955</v>
      </c>
      <c r="D311" s="171">
        <f t="shared" si="2"/>
        <v>84.999667146402686</v>
      </c>
      <c r="E311" s="171">
        <f t="shared" si="2"/>
        <v>22.415048109716384</v>
      </c>
      <c r="F311" s="171">
        <f t="shared" si="2"/>
        <v>19.052716283964955</v>
      </c>
    </row>
    <row r="312" spans="1:6" ht="15.75" thickBot="1" x14ac:dyDescent="0.3">
      <c r="A312" s="190">
        <v>2023</v>
      </c>
      <c r="B312" s="171">
        <f>C280/C281*100</f>
        <v>22.640942952223099</v>
      </c>
      <c r="C312" s="171">
        <f t="shared" ref="C312:F312" si="3">D280/D281*100</f>
        <v>19.649355662276005</v>
      </c>
      <c r="D312" s="171">
        <f t="shared" si="3"/>
        <v>86.786825547593395</v>
      </c>
      <c r="E312" s="171">
        <f t="shared" si="3"/>
        <v>22.640942952223099</v>
      </c>
      <c r="F312" s="171">
        <f t="shared" si="3"/>
        <v>19.649355662276001</v>
      </c>
    </row>
    <row r="313" spans="1:6" ht="15.75" thickTop="1" x14ac:dyDescent="0.25">
      <c r="A313" s="55"/>
      <c r="B313" s="55"/>
      <c r="C313" s="55"/>
      <c r="D313" s="55"/>
      <c r="E313" s="55"/>
      <c r="F313" s="55"/>
    </row>
    <row r="314" spans="1:6" x14ac:dyDescent="0.25">
      <c r="A314" s="74" t="s">
        <v>265</v>
      </c>
    </row>
    <row r="315" spans="1:6" x14ac:dyDescent="0.25">
      <c r="A315" s="57" t="s">
        <v>167</v>
      </c>
    </row>
    <row r="316" spans="1:6" ht="6.75" customHeight="1" x14ac:dyDescent="0.25"/>
  </sheetData>
  <mergeCells count="301">
    <mergeCell ref="H225:I225"/>
    <mergeCell ref="H226:I226"/>
    <mergeCell ref="H227:I227"/>
    <mergeCell ref="H228:I228"/>
    <mergeCell ref="H229:I229"/>
    <mergeCell ref="H218:I218"/>
    <mergeCell ref="H212:I213"/>
    <mergeCell ref="N212:N213"/>
    <mergeCell ref="H219:I219"/>
    <mergeCell ref="H220:I220"/>
    <mergeCell ref="H221:I221"/>
    <mergeCell ref="H222:I222"/>
    <mergeCell ref="H223:I223"/>
    <mergeCell ref="H224:I224"/>
    <mergeCell ref="H214:I214"/>
    <mergeCell ref="H215:I215"/>
    <mergeCell ref="H216:I216"/>
    <mergeCell ref="H217:I217"/>
    <mergeCell ref="J212:J213"/>
    <mergeCell ref="K212:K213"/>
    <mergeCell ref="L212:L213"/>
    <mergeCell ref="M212:M213"/>
    <mergeCell ref="F212:F213"/>
    <mergeCell ref="G212:G213"/>
    <mergeCell ref="E5:G5"/>
    <mergeCell ref="A19:Q19"/>
    <mergeCell ref="A21:Q21"/>
    <mergeCell ref="A24:A25"/>
    <mergeCell ref="B24:B25"/>
    <mergeCell ref="C24:C25"/>
    <mergeCell ref="D24:D25"/>
    <mergeCell ref="E24:E25"/>
    <mergeCell ref="F24:F25"/>
    <mergeCell ref="J24:J25"/>
    <mergeCell ref="K24:K25"/>
    <mergeCell ref="L24:L25"/>
    <mergeCell ref="M24:M25"/>
    <mergeCell ref="N24:N25"/>
    <mergeCell ref="H54:I54"/>
    <mergeCell ref="H55:I55"/>
    <mergeCell ref="K87:K88"/>
    <mergeCell ref="L87:L88"/>
    <mergeCell ref="M87:M88"/>
    <mergeCell ref="A108:A109"/>
    <mergeCell ref="B108:B109"/>
    <mergeCell ref="D108:D109"/>
    <mergeCell ref="A1:T1"/>
    <mergeCell ref="A3:T3"/>
    <mergeCell ref="K45:K46"/>
    <mergeCell ref="L45:L46"/>
    <mergeCell ref="M45:M46"/>
    <mergeCell ref="A66:A67"/>
    <mergeCell ref="B66:B67"/>
    <mergeCell ref="C66:C67"/>
    <mergeCell ref="D66:D67"/>
    <mergeCell ref="E66:E67"/>
    <mergeCell ref="F66:F67"/>
    <mergeCell ref="J66:J67"/>
    <mergeCell ref="K66:K67"/>
    <mergeCell ref="L66:L67"/>
    <mergeCell ref="M66:M67"/>
    <mergeCell ref="A45:A46"/>
    <mergeCell ref="B45:B46"/>
    <mergeCell ref="C45:C46"/>
    <mergeCell ref="D45:D46"/>
    <mergeCell ref="E45:E46"/>
    <mergeCell ref="F45:F46"/>
    <mergeCell ref="J45:J46"/>
    <mergeCell ref="H52:I52"/>
    <mergeCell ref="N45:N46"/>
    <mergeCell ref="E108:E109"/>
    <mergeCell ref="F108:F109"/>
    <mergeCell ref="J108:J109"/>
    <mergeCell ref="K108:K109"/>
    <mergeCell ref="L108:L109"/>
    <mergeCell ref="M108:M109"/>
    <mergeCell ref="A87:A88"/>
    <mergeCell ref="B87:B88"/>
    <mergeCell ref="C87:C88"/>
    <mergeCell ref="D87:D88"/>
    <mergeCell ref="E87:E88"/>
    <mergeCell ref="F87:F88"/>
    <mergeCell ref="J87:J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C108:C109"/>
    <mergeCell ref="H99:I99"/>
    <mergeCell ref="K129:K130"/>
    <mergeCell ref="L129:L130"/>
    <mergeCell ref="M129:M130"/>
    <mergeCell ref="A150:A151"/>
    <mergeCell ref="B150:B151"/>
    <mergeCell ref="C150:C151"/>
    <mergeCell ref="D150:D151"/>
    <mergeCell ref="E150:E151"/>
    <mergeCell ref="F150:F151"/>
    <mergeCell ref="J150:J151"/>
    <mergeCell ref="K150:K151"/>
    <mergeCell ref="L150:L151"/>
    <mergeCell ref="M150:M151"/>
    <mergeCell ref="A129:A130"/>
    <mergeCell ref="B129:B130"/>
    <mergeCell ref="C129:C130"/>
    <mergeCell ref="D129:D130"/>
    <mergeCell ref="E129:E130"/>
    <mergeCell ref="F129:F130"/>
    <mergeCell ref="J129:J130"/>
    <mergeCell ref="H135:I135"/>
    <mergeCell ref="H136:I136"/>
    <mergeCell ref="H137:I137"/>
    <mergeCell ref="H132:I132"/>
    <mergeCell ref="K171:K172"/>
    <mergeCell ref="L171:L172"/>
    <mergeCell ref="M171:M172"/>
    <mergeCell ref="A235:Q235"/>
    <mergeCell ref="J171:J172"/>
    <mergeCell ref="J192:J193"/>
    <mergeCell ref="K192:K193"/>
    <mergeCell ref="L192:L193"/>
    <mergeCell ref="M192:M193"/>
    <mergeCell ref="H187:I187"/>
    <mergeCell ref="H188:I188"/>
    <mergeCell ref="H191:I191"/>
    <mergeCell ref="H192:I193"/>
    <mergeCell ref="H194:I194"/>
    <mergeCell ref="H195:I195"/>
    <mergeCell ref="H196:I196"/>
    <mergeCell ref="H197:I197"/>
    <mergeCell ref="H198:I198"/>
    <mergeCell ref="H178:I178"/>
    <mergeCell ref="C212:C213"/>
    <mergeCell ref="D212:D213"/>
    <mergeCell ref="A212:A213"/>
    <mergeCell ref="B212:B213"/>
    <mergeCell ref="H211:I211"/>
    <mergeCell ref="E212:E213"/>
    <mergeCell ref="A291:F291"/>
    <mergeCell ref="A171:A172"/>
    <mergeCell ref="B171:B172"/>
    <mergeCell ref="C171:C172"/>
    <mergeCell ref="D171:D172"/>
    <mergeCell ref="E171:E172"/>
    <mergeCell ref="F171:F172"/>
    <mergeCell ref="A192:A193"/>
    <mergeCell ref="B192:B193"/>
    <mergeCell ref="C192:C193"/>
    <mergeCell ref="D192:D193"/>
    <mergeCell ref="E192:E193"/>
    <mergeCell ref="F192:F193"/>
    <mergeCell ref="A237:Q237"/>
    <mergeCell ref="A286:Q286"/>
    <mergeCell ref="A288:Q288"/>
    <mergeCell ref="H179:I179"/>
    <mergeCell ref="H180:I180"/>
    <mergeCell ref="H177:I177"/>
    <mergeCell ref="H208:I208"/>
    <mergeCell ref="H209:I209"/>
    <mergeCell ref="H199:I199"/>
    <mergeCell ref="H200:I200"/>
    <mergeCell ref="N66:N67"/>
    <mergeCell ref="N87:N88"/>
    <mergeCell ref="N108:N109"/>
    <mergeCell ref="N129:N130"/>
    <mergeCell ref="N150:N151"/>
    <mergeCell ref="N171:N172"/>
    <mergeCell ref="N192:N193"/>
    <mergeCell ref="H58:I58"/>
    <mergeCell ref="H59:I59"/>
    <mergeCell ref="H60:I60"/>
    <mergeCell ref="H61:I61"/>
    <mergeCell ref="H62:I62"/>
    <mergeCell ref="H65:I65"/>
    <mergeCell ref="H66:I67"/>
    <mergeCell ref="H68:I68"/>
    <mergeCell ref="H69:I69"/>
    <mergeCell ref="H70:I70"/>
    <mergeCell ref="H71:I71"/>
    <mergeCell ref="H72:I72"/>
    <mergeCell ref="H73:I73"/>
    <mergeCell ref="H74:I74"/>
    <mergeCell ref="H75:I75"/>
    <mergeCell ref="H138:I138"/>
    <mergeCell ref="H76:I76"/>
    <mergeCell ref="H23:I23"/>
    <mergeCell ref="H24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4:I44"/>
    <mergeCell ref="H45:I46"/>
    <mergeCell ref="H47:I47"/>
    <mergeCell ref="H48:I48"/>
    <mergeCell ref="H49:I49"/>
    <mergeCell ref="H50:I50"/>
    <mergeCell ref="H51:I51"/>
    <mergeCell ref="H56:I56"/>
    <mergeCell ref="H57:I57"/>
    <mergeCell ref="H53:I53"/>
    <mergeCell ref="H77:I77"/>
    <mergeCell ref="H78:I78"/>
    <mergeCell ref="H79:I79"/>
    <mergeCell ref="H80:I80"/>
    <mergeCell ref="H81:I81"/>
    <mergeCell ref="H82:I82"/>
    <mergeCell ref="H83:I83"/>
    <mergeCell ref="H86:I86"/>
    <mergeCell ref="H87:I88"/>
    <mergeCell ref="H100:I100"/>
    <mergeCell ref="H101:I101"/>
    <mergeCell ref="H102:I102"/>
    <mergeCell ref="H103:I103"/>
    <mergeCell ref="H104:I104"/>
    <mergeCell ref="H107:I107"/>
    <mergeCell ref="H108:I109"/>
    <mergeCell ref="H98:I98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8:I128"/>
    <mergeCell ref="H129:I130"/>
    <mergeCell ref="H131:I131"/>
    <mergeCell ref="H133:I133"/>
    <mergeCell ref="H134:I134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9:I149"/>
    <mergeCell ref="H150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70:I170"/>
    <mergeCell ref="H202:I202"/>
    <mergeCell ref="H171:I172"/>
    <mergeCell ref="H173:I173"/>
    <mergeCell ref="H174:I174"/>
    <mergeCell ref="H175:I175"/>
    <mergeCell ref="H176:I176"/>
    <mergeCell ref="H201:I201"/>
    <mergeCell ref="H203:I203"/>
    <mergeCell ref="H204:I204"/>
    <mergeCell ref="H205:I205"/>
    <mergeCell ref="H206:I206"/>
    <mergeCell ref="H207:I207"/>
    <mergeCell ref="H181:I181"/>
    <mergeCell ref="H182:I182"/>
    <mergeCell ref="H183:I183"/>
    <mergeCell ref="H184:I184"/>
    <mergeCell ref="H185:I185"/>
    <mergeCell ref="H186:I186"/>
  </mergeCells>
  <conditionalFormatting sqref="A242 A244 A246 A248 A250 A252 A254 A256 A258 A260 A262 A264 A266 A268 A270">
    <cfRule type="cellIs" dxfId="17" priority="6" operator="equal">
      <formula>0</formula>
    </cfRule>
  </conditionalFormatting>
  <conditionalFormatting sqref="A293:A307 A312">
    <cfRule type="cellIs" dxfId="16" priority="7" operator="equal">
      <formula>0</formula>
    </cfRule>
  </conditionalFormatting>
  <conditionalFormatting sqref="A272 A274 A276 A278">
    <cfRule type="cellIs" dxfId="15" priority="3" operator="equal">
      <formula>0</formula>
    </cfRule>
  </conditionalFormatting>
  <conditionalFormatting sqref="A280">
    <cfRule type="cellIs" dxfId="14" priority="2" operator="equal">
      <formula>0</formula>
    </cfRule>
  </conditionalFormatting>
  <conditionalFormatting sqref="A308:A311">
    <cfRule type="cellIs" dxfId="13" priority="1" operator="equal">
      <formula>0</formula>
    </cfRule>
  </conditionalFormatting>
  <hyperlinks>
    <hyperlink ref="A14" r:id="rId1"/>
    <hyperlink ref="A284" r:id="rId2"/>
    <hyperlink ref="A315" r:id="rId3"/>
    <hyperlink ref="A232" r:id="rId4"/>
  </hyperlinks>
  <pageMargins left="0.7" right="0.7" top="0.75" bottom="0.75" header="0.51180555555555496" footer="0.51180555555555496"/>
  <pageSetup paperSize="9" scale="17" firstPageNumber="0" orientation="portrait" horizontalDpi="300" verticalDpi="300" r:id="rId5"/>
  <rowBreaks count="2" manualBreakCount="2">
    <brk id="18" max="16383" man="1"/>
    <brk id="234" max="16383" man="1"/>
  </rowBreaks>
  <drawing r:id="rId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9"/>
  <sheetViews>
    <sheetView showGridLines="0" zoomScale="70" zoomScaleNormal="70" workbookViewId="0">
      <selection activeCell="L32" sqref="L32"/>
    </sheetView>
  </sheetViews>
  <sheetFormatPr defaultColWidth="8.7109375" defaultRowHeight="15" x14ac:dyDescent="0.25"/>
  <cols>
    <col min="1" max="1" width="76.42578125" customWidth="1"/>
    <col min="2" max="23" width="13" customWidth="1"/>
    <col min="24" max="24" width="14.7109375" customWidth="1"/>
    <col min="25" max="25" width="12.28515625" customWidth="1"/>
    <col min="26" max="27" width="12.7109375" customWidth="1"/>
    <col min="28" max="28" width="13.5703125" bestFit="1" customWidth="1"/>
    <col min="29" max="1025" width="11.42578125"/>
  </cols>
  <sheetData>
    <row r="1" spans="1:28" ht="42.75" customHeight="1" x14ac:dyDescent="0.25">
      <c r="A1" s="314" t="s">
        <v>200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</row>
    <row r="2" spans="1:28" ht="11.25" customHeight="1" x14ac:dyDescent="0.25"/>
    <row r="3" spans="1:28" ht="25.5" customHeight="1" x14ac:dyDescent="0.25">
      <c r="A3" s="346" t="s">
        <v>49</v>
      </c>
      <c r="B3" s="346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</row>
    <row r="5" spans="1:28" ht="17.25" customHeight="1" x14ac:dyDescent="0.25">
      <c r="A5" s="347" t="s">
        <v>201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7"/>
      <c r="T5" s="347"/>
      <c r="U5" s="347"/>
      <c r="V5" s="347"/>
      <c r="W5" s="347"/>
      <c r="X5" s="347"/>
      <c r="Y5" s="347"/>
      <c r="Z5" s="347"/>
      <c r="AA5" s="347"/>
      <c r="AB5" s="347"/>
    </row>
    <row r="6" spans="1:28" ht="15.75" thickBot="1" x14ac:dyDescent="0.3">
      <c r="A6" s="191"/>
      <c r="B6" s="19">
        <v>1997</v>
      </c>
      <c r="C6" s="19">
        <v>1998</v>
      </c>
      <c r="D6" s="19">
        <v>1999</v>
      </c>
      <c r="E6" s="19">
        <v>2000</v>
      </c>
      <c r="F6" s="19">
        <v>2001</v>
      </c>
      <c r="G6" s="19">
        <v>2002</v>
      </c>
      <c r="H6" s="19">
        <v>2003</v>
      </c>
      <c r="I6" s="19">
        <v>2004</v>
      </c>
      <c r="J6" s="19">
        <v>2005</v>
      </c>
      <c r="K6" s="19">
        <v>2006</v>
      </c>
      <c r="L6" s="19">
        <v>2007</v>
      </c>
      <c r="M6" s="19">
        <v>2008</v>
      </c>
      <c r="N6" s="19">
        <v>2009</v>
      </c>
      <c r="O6" s="19">
        <v>2010</v>
      </c>
      <c r="P6" s="19">
        <v>2011</v>
      </c>
      <c r="Q6" s="19">
        <v>2012</v>
      </c>
      <c r="R6" s="19">
        <v>2013</v>
      </c>
      <c r="S6" s="19">
        <v>2014</v>
      </c>
      <c r="T6" s="19">
        <v>2015</v>
      </c>
      <c r="U6" s="19">
        <v>2016</v>
      </c>
      <c r="V6" s="19">
        <v>2017</v>
      </c>
      <c r="W6" s="19">
        <v>2018</v>
      </c>
      <c r="X6" s="33">
        <v>2019</v>
      </c>
      <c r="Y6" s="33">
        <v>2020</v>
      </c>
      <c r="Z6" s="33">
        <v>2021</v>
      </c>
      <c r="AA6" s="33">
        <v>2022</v>
      </c>
      <c r="AB6" s="33" t="s">
        <v>256</v>
      </c>
    </row>
    <row r="7" spans="1:28" ht="15.75" customHeight="1" thickBot="1" x14ac:dyDescent="0.3">
      <c r="A7" s="192" t="s">
        <v>169</v>
      </c>
      <c r="B7" s="345" t="s">
        <v>25</v>
      </c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294"/>
      <c r="AB7" s="294"/>
    </row>
    <row r="8" spans="1:28" x14ac:dyDescent="0.25">
      <c r="A8" s="193" t="s">
        <v>202</v>
      </c>
      <c r="B8" s="194">
        <v>1152.3972000000001</v>
      </c>
      <c r="C8" s="194">
        <v>1068.8</v>
      </c>
      <c r="D8" s="194">
        <v>982.87400000000002</v>
      </c>
      <c r="E8" s="194">
        <v>480.23899999999998</v>
      </c>
      <c r="F8" s="195">
        <v>381.59100000000001</v>
      </c>
      <c r="G8" s="194">
        <v>550.74149999999997</v>
      </c>
      <c r="H8" s="194">
        <v>96.394210000000001</v>
      </c>
      <c r="I8" s="194">
        <v>129.21557000000001</v>
      </c>
      <c r="J8" s="194">
        <v>2.4689999999999999</v>
      </c>
      <c r="K8" s="194">
        <v>201.0164</v>
      </c>
      <c r="L8" s="194">
        <v>1495.94967</v>
      </c>
      <c r="M8" s="194">
        <v>2246.3686699999998</v>
      </c>
      <c r="N8" s="194">
        <v>2081.66759</v>
      </c>
      <c r="O8" s="194">
        <v>2597.98081</v>
      </c>
      <c r="P8" s="194">
        <v>2488.3117999999999</v>
      </c>
      <c r="Q8" s="194">
        <v>2328.0010200000002</v>
      </c>
      <c r="R8" s="194">
        <v>1574.3428899999999</v>
      </c>
      <c r="S8" s="194">
        <v>2483.08664</v>
      </c>
      <c r="T8" s="194">
        <v>8729.1659500000005</v>
      </c>
      <c r="U8" s="194">
        <v>13572.94449</v>
      </c>
      <c r="V8" s="194">
        <v>10601.65149</v>
      </c>
      <c r="W8" s="194">
        <v>8567.7034800000001</v>
      </c>
      <c r="X8" s="194">
        <v>2832.3436100000008</v>
      </c>
      <c r="Y8" s="194">
        <v>1435.9943459999995</v>
      </c>
      <c r="Z8" s="194">
        <v>1919.2439400000001</v>
      </c>
      <c r="AA8" s="194">
        <v>1152.4767400000003</v>
      </c>
      <c r="AB8" s="194">
        <v>1839.9858500000003</v>
      </c>
    </row>
    <row r="9" spans="1:28" x14ac:dyDescent="0.25">
      <c r="A9" s="193" t="s">
        <v>203</v>
      </c>
      <c r="B9" s="194">
        <v>656.28689999999995</v>
      </c>
      <c r="C9" s="194">
        <v>295.43</v>
      </c>
      <c r="D9" s="194">
        <v>147.85599999999999</v>
      </c>
      <c r="E9" s="194">
        <v>1087.6410000000001</v>
      </c>
      <c r="F9" s="194">
        <v>1088.4159999999999</v>
      </c>
      <c r="G9" s="194">
        <v>563.2047</v>
      </c>
      <c r="H9" s="194">
        <v>830.84358999999995</v>
      </c>
      <c r="I9" s="194">
        <v>1465.019652</v>
      </c>
      <c r="J9" s="194">
        <v>3881.0428099999999</v>
      </c>
      <c r="K9" s="194">
        <v>8145.9444450000001</v>
      </c>
      <c r="L9" s="194">
        <v>11175.462108</v>
      </c>
      <c r="M9" s="194">
        <v>7509.5647580000004</v>
      </c>
      <c r="N9" s="194">
        <v>6318.0027120000004</v>
      </c>
      <c r="O9" s="194">
        <v>9811.5183699999998</v>
      </c>
      <c r="P9" s="194">
        <v>12594.680781999999</v>
      </c>
      <c r="Q9" s="194">
        <v>10146.224853</v>
      </c>
      <c r="R9" s="194">
        <v>14607.722680000001</v>
      </c>
      <c r="S9" s="194">
        <v>17168.45349</v>
      </c>
      <c r="T9" s="194">
        <v>17081.717270000001</v>
      </c>
      <c r="U9" s="194">
        <v>14653.52916</v>
      </c>
      <c r="V9" s="194">
        <v>16401.678582</v>
      </c>
      <c r="W9" s="194">
        <v>13662.673198</v>
      </c>
      <c r="X9" s="194">
        <v>15142.996722000004</v>
      </c>
      <c r="Y9" s="194">
        <v>13135.276840000002</v>
      </c>
      <c r="Z9" s="194">
        <v>19744.650683999997</v>
      </c>
      <c r="AA9" s="194">
        <v>14438.465674999999</v>
      </c>
      <c r="AB9" s="194">
        <v>13181.789795999999</v>
      </c>
    </row>
    <row r="10" spans="1:28" x14ac:dyDescent="0.25">
      <c r="A10" s="193" t="s">
        <v>204</v>
      </c>
      <c r="B10" s="194">
        <v>2234.915</v>
      </c>
      <c r="C10" s="194">
        <v>1823.5435</v>
      </c>
      <c r="D10" s="194">
        <v>2624.0949999999998</v>
      </c>
      <c r="E10" s="194">
        <v>2698.145</v>
      </c>
      <c r="F10" s="194">
        <v>1419.5419999999999</v>
      </c>
      <c r="G10" s="194">
        <v>1533.47108</v>
      </c>
      <c r="H10" s="194">
        <v>1391.3812700000001</v>
      </c>
      <c r="I10" s="194">
        <v>1655.07367</v>
      </c>
      <c r="J10" s="194">
        <v>1788.30549</v>
      </c>
      <c r="K10" s="194">
        <v>1126.0952</v>
      </c>
      <c r="L10" s="194">
        <v>1456.50342</v>
      </c>
      <c r="M10" s="194">
        <v>371.50387999999998</v>
      </c>
      <c r="N10" s="194">
        <v>260.24157000000002</v>
      </c>
      <c r="O10" s="194">
        <v>321.03575000000001</v>
      </c>
      <c r="P10" s="194">
        <v>598.82947000000001</v>
      </c>
      <c r="Q10" s="194">
        <v>420.42</v>
      </c>
      <c r="R10" s="194">
        <v>498.80754999999999</v>
      </c>
      <c r="S10" s="194">
        <v>334.80990000000003</v>
      </c>
      <c r="T10" s="194">
        <v>199.25907000000001</v>
      </c>
      <c r="U10" s="194">
        <v>431.44463999999999</v>
      </c>
      <c r="V10" s="194">
        <v>173.31562</v>
      </c>
      <c r="W10" s="194">
        <v>110.44718</v>
      </c>
      <c r="X10" s="194">
        <v>359.11610999999999</v>
      </c>
      <c r="Y10" s="194">
        <v>323.97577000000001</v>
      </c>
      <c r="Z10" s="194">
        <v>900.61436500000002</v>
      </c>
      <c r="AA10" s="194">
        <v>671.50444000000016</v>
      </c>
      <c r="AB10" s="194">
        <v>650.53291999999999</v>
      </c>
    </row>
    <row r="11" spans="1:28" x14ac:dyDescent="0.25">
      <c r="A11" s="197" t="s">
        <v>205</v>
      </c>
      <c r="B11" s="198">
        <v>2672.4022100000002</v>
      </c>
      <c r="C11" s="199">
        <v>2227.8112500000002</v>
      </c>
      <c r="D11" s="199">
        <v>3289.9944</v>
      </c>
      <c r="E11" s="199">
        <v>3417.26341</v>
      </c>
      <c r="F11" s="199">
        <v>4862.3936000000003</v>
      </c>
      <c r="G11" s="199">
        <v>2125.87806</v>
      </c>
      <c r="H11" s="199">
        <v>2681.79</v>
      </c>
      <c r="I11" s="199">
        <v>2253.0279300000002</v>
      </c>
      <c r="J11" s="199">
        <v>2896.1900300000002</v>
      </c>
      <c r="K11" s="199">
        <v>7652.5276400000002</v>
      </c>
      <c r="L11" s="199">
        <v>10898.192069999999</v>
      </c>
      <c r="M11" s="199">
        <v>11620.07609</v>
      </c>
      <c r="N11" s="199">
        <v>10961.351769999999</v>
      </c>
      <c r="O11" s="199">
        <v>12814.855077</v>
      </c>
      <c r="P11" s="199">
        <v>13958.691194999999</v>
      </c>
      <c r="Q11" s="199">
        <v>14771.61427</v>
      </c>
      <c r="R11" s="199">
        <v>15390.142674000001</v>
      </c>
      <c r="S11" s="199">
        <v>13963.83769</v>
      </c>
      <c r="T11" s="199">
        <v>13903.116813000001</v>
      </c>
      <c r="U11" s="199">
        <v>12949.32373</v>
      </c>
      <c r="V11" s="199">
        <v>18461.037442000001</v>
      </c>
      <c r="W11" s="199">
        <v>21570.761559999999</v>
      </c>
      <c r="X11" s="199">
        <v>20723.440072999994</v>
      </c>
      <c r="Y11" s="199">
        <v>20768.284256999999</v>
      </c>
      <c r="Z11" s="199">
        <v>22371.182039000003</v>
      </c>
      <c r="AA11" s="199">
        <v>25388.097759999993</v>
      </c>
      <c r="AB11" s="199">
        <v>19503.562085000009</v>
      </c>
    </row>
    <row r="12" spans="1:28" x14ac:dyDescent="0.25">
      <c r="A12" s="193" t="s">
        <v>206</v>
      </c>
      <c r="B12" s="194">
        <v>18.701000000000001</v>
      </c>
      <c r="C12" s="194">
        <v>5.7009999999999996</v>
      </c>
      <c r="D12" s="194">
        <v>127.92700000000001</v>
      </c>
      <c r="E12" s="194">
        <v>25.550999999999998</v>
      </c>
      <c r="F12" s="194">
        <v>874.93870000000004</v>
      </c>
      <c r="G12" s="194">
        <v>1569.827</v>
      </c>
      <c r="H12" s="194">
        <v>1182.8317</v>
      </c>
      <c r="I12" s="194">
        <v>895.11365999999998</v>
      </c>
      <c r="J12" s="194">
        <v>1376.15175</v>
      </c>
      <c r="K12" s="194">
        <v>1239.8027999999999</v>
      </c>
      <c r="L12" s="194">
        <v>656.42754000000002</v>
      </c>
      <c r="M12" s="194">
        <v>439.01609999999999</v>
      </c>
      <c r="N12" s="194">
        <v>1143.0829200000001</v>
      </c>
      <c r="O12" s="194">
        <v>1191.55909</v>
      </c>
      <c r="P12" s="194">
        <v>1872.2294999999999</v>
      </c>
      <c r="Q12" s="194">
        <v>3276.6192000000001</v>
      </c>
      <c r="R12" s="194">
        <v>1642.0752299999999</v>
      </c>
      <c r="S12" s="194">
        <v>2162.8164200000001</v>
      </c>
      <c r="T12" s="194">
        <v>966.69573000000003</v>
      </c>
      <c r="U12" s="194">
        <v>770.53724999999997</v>
      </c>
      <c r="V12" s="194">
        <v>538.13845000000003</v>
      </c>
      <c r="W12" s="194">
        <v>46.067489999999999</v>
      </c>
      <c r="X12" s="194">
        <v>1290.1783479999999</v>
      </c>
      <c r="Y12" s="194">
        <v>2722.8196520000001</v>
      </c>
      <c r="Z12" s="194">
        <v>2732.3184800000004</v>
      </c>
      <c r="AA12" s="194">
        <v>2262.481256</v>
      </c>
      <c r="AB12" s="194">
        <v>1492.3267600000001</v>
      </c>
    </row>
    <row r="13" spans="1:28" x14ac:dyDescent="0.25">
      <c r="A13" s="197" t="s">
        <v>207</v>
      </c>
      <c r="B13" s="198">
        <v>124.80500000000001</v>
      </c>
      <c r="C13" s="199">
        <v>23.052</v>
      </c>
      <c r="D13" s="199">
        <v>145.636</v>
      </c>
      <c r="E13" s="201">
        <v>0</v>
      </c>
      <c r="F13" s="199">
        <v>42.006999999999998</v>
      </c>
      <c r="G13" s="199">
        <v>125.07</v>
      </c>
      <c r="H13" s="199">
        <v>19.103999999999999</v>
      </c>
      <c r="I13" s="199">
        <v>38.695</v>
      </c>
      <c r="J13" s="199">
        <v>32.513039999999997</v>
      </c>
      <c r="K13" s="199">
        <v>185.08006</v>
      </c>
      <c r="L13" s="199">
        <v>3.9147099999999999</v>
      </c>
      <c r="M13" s="199">
        <v>3.0902799999999999</v>
      </c>
      <c r="N13" s="199">
        <v>34.75573</v>
      </c>
      <c r="O13" s="199">
        <v>11.59202</v>
      </c>
      <c r="P13" s="199">
        <v>6.6567400000000001</v>
      </c>
      <c r="Q13" s="199">
        <v>90.215149999999994</v>
      </c>
      <c r="R13" s="199">
        <v>613.11812999999995</v>
      </c>
      <c r="S13" s="199">
        <v>1726.3539699999999</v>
      </c>
      <c r="T13" s="199">
        <v>1162.9582</v>
      </c>
      <c r="U13" s="199">
        <v>76.04195</v>
      </c>
      <c r="V13" s="199">
        <v>19.11768</v>
      </c>
      <c r="W13" s="199">
        <v>45.183309999999999</v>
      </c>
      <c r="X13" s="199">
        <v>31.626329999999999</v>
      </c>
      <c r="Y13" s="199">
        <v>271.10007000000007</v>
      </c>
      <c r="Z13" s="199">
        <v>1057.03961</v>
      </c>
      <c r="AA13" s="199">
        <v>1082.18815</v>
      </c>
      <c r="AB13" s="199">
        <v>119.11914</v>
      </c>
    </row>
    <row r="14" spans="1:28" x14ac:dyDescent="0.25">
      <c r="A14" s="193" t="s">
        <v>208</v>
      </c>
      <c r="B14" s="194">
        <v>405.61</v>
      </c>
      <c r="C14" s="194">
        <v>643.62300000000005</v>
      </c>
      <c r="D14" s="194">
        <v>583.77499999999998</v>
      </c>
      <c r="E14" s="194">
        <v>1048.1300000000001</v>
      </c>
      <c r="F14" s="194">
        <v>658.822</v>
      </c>
      <c r="G14" s="194">
        <v>1824.547</v>
      </c>
      <c r="H14" s="194">
        <v>775.55799999999999</v>
      </c>
      <c r="I14" s="194">
        <v>766.32683999999995</v>
      </c>
      <c r="J14" s="194">
        <v>809.65700000000004</v>
      </c>
      <c r="K14" s="202" t="s">
        <v>252</v>
      </c>
      <c r="L14" s="202" t="s">
        <v>252</v>
      </c>
      <c r="M14" s="194">
        <v>471.79700000000003</v>
      </c>
      <c r="N14" s="194">
        <v>300.79649999999998</v>
      </c>
      <c r="O14" s="194">
        <v>431.35313000000002</v>
      </c>
      <c r="P14" s="194">
        <v>258.80829999999997</v>
      </c>
      <c r="Q14" s="194">
        <v>467.83</v>
      </c>
      <c r="R14" s="194">
        <v>1071.0759399999999</v>
      </c>
      <c r="S14" s="194">
        <v>3317.0216500000001</v>
      </c>
      <c r="T14" s="194">
        <v>5129.9398799999999</v>
      </c>
      <c r="U14" s="194">
        <v>1756.44857</v>
      </c>
      <c r="V14" s="194">
        <v>1339.2195999999999</v>
      </c>
      <c r="W14" s="194">
        <v>718.54224999999997</v>
      </c>
      <c r="X14" s="194">
        <v>1060.42408</v>
      </c>
      <c r="Y14" s="194">
        <v>1721.5473800000004</v>
      </c>
      <c r="Z14" s="194">
        <v>1365.1482900000001</v>
      </c>
      <c r="AA14" s="194">
        <v>1528.5798500000001</v>
      </c>
      <c r="AB14" s="194">
        <v>1220.8784599999999</v>
      </c>
    </row>
    <row r="15" spans="1:28" x14ac:dyDescent="0.25">
      <c r="A15" s="193" t="s">
        <v>209</v>
      </c>
      <c r="B15" s="194">
        <v>6817.8616099999999</v>
      </c>
      <c r="C15" s="194">
        <v>19609.583180000001</v>
      </c>
      <c r="D15" s="194">
        <v>20341.487000000001</v>
      </c>
      <c r="E15" s="194">
        <v>23727.790667000001</v>
      </c>
      <c r="F15" s="194">
        <v>16940.97406</v>
      </c>
      <c r="G15" s="194">
        <v>25814.899570000001</v>
      </c>
      <c r="H15" s="194">
        <v>20076.396199999999</v>
      </c>
      <c r="I15" s="194">
        <v>14109.299134000001</v>
      </c>
      <c r="J15" s="194">
        <v>16940.82633</v>
      </c>
      <c r="K15" s="202" t="s">
        <v>252</v>
      </c>
      <c r="L15" s="202" t="s">
        <v>252</v>
      </c>
      <c r="M15" s="194">
        <v>9344.3751639999991</v>
      </c>
      <c r="N15" s="194">
        <v>3378.4403600000001</v>
      </c>
      <c r="O15" s="194">
        <v>4015.0097900000001</v>
      </c>
      <c r="P15" s="194">
        <v>1916.7157999999999</v>
      </c>
      <c r="Q15" s="194">
        <v>1413.2686100000001</v>
      </c>
      <c r="R15" s="194">
        <v>6517.1820500000003</v>
      </c>
      <c r="S15" s="194">
        <v>7458.8216199999997</v>
      </c>
      <c r="T15" s="194">
        <v>8208.8129000000008</v>
      </c>
      <c r="U15" s="194">
        <v>4838.0833599999996</v>
      </c>
      <c r="V15" s="194">
        <v>6304.0879500000001</v>
      </c>
      <c r="W15" s="194">
        <v>9536.0985700000001</v>
      </c>
      <c r="X15" s="194">
        <v>11443.339371000002</v>
      </c>
      <c r="Y15" s="194">
        <v>21014.057740000004</v>
      </c>
      <c r="Z15" s="194">
        <v>20494.76986</v>
      </c>
      <c r="AA15" s="194">
        <v>29231.646209999999</v>
      </c>
      <c r="AB15" s="194">
        <v>27754.537759999999</v>
      </c>
    </row>
    <row r="16" spans="1:28" x14ac:dyDescent="0.25">
      <c r="A16" s="193" t="s">
        <v>210</v>
      </c>
      <c r="B16" s="194">
        <v>2018.59</v>
      </c>
      <c r="C16" s="194">
        <v>2448.6448999999998</v>
      </c>
      <c r="D16" s="194">
        <v>2967.7064999999998</v>
      </c>
      <c r="E16" s="194">
        <v>3971.7053000000001</v>
      </c>
      <c r="F16" s="194">
        <v>6001.6196</v>
      </c>
      <c r="G16" s="194">
        <v>5016.3119999999999</v>
      </c>
      <c r="H16" s="194">
        <v>7331.5370800000001</v>
      </c>
      <c r="I16" s="194">
        <v>7015.7699300000004</v>
      </c>
      <c r="J16" s="194">
        <v>4524.11427</v>
      </c>
      <c r="K16" s="202" t="s">
        <v>252</v>
      </c>
      <c r="L16" s="202" t="s">
        <v>252</v>
      </c>
      <c r="M16" s="194">
        <v>5606.8588099999997</v>
      </c>
      <c r="N16" s="194">
        <v>4313.0618899999999</v>
      </c>
      <c r="O16" s="194">
        <v>2262.11319</v>
      </c>
      <c r="P16" s="194">
        <v>1373.9293</v>
      </c>
      <c r="Q16" s="194">
        <v>3973.4295200000001</v>
      </c>
      <c r="R16" s="194">
        <v>7522.7437499999996</v>
      </c>
      <c r="S16" s="194">
        <v>5348.4031299999997</v>
      </c>
      <c r="T16" s="194">
        <v>4012.9500200000002</v>
      </c>
      <c r="U16" s="194">
        <v>2334.53033</v>
      </c>
      <c r="V16" s="194">
        <v>1528.3871099999999</v>
      </c>
      <c r="W16" s="194">
        <v>7591.8346970000002</v>
      </c>
      <c r="X16" s="194">
        <v>17627.107220000005</v>
      </c>
      <c r="Y16" s="194">
        <v>24571.85715399999</v>
      </c>
      <c r="Z16" s="194">
        <v>34979.461329999998</v>
      </c>
      <c r="AA16" s="194">
        <v>28069.209850000003</v>
      </c>
      <c r="AB16" s="194">
        <v>16058.47546</v>
      </c>
    </row>
    <row r="17" spans="1:28" x14ac:dyDescent="0.25">
      <c r="A17" s="203" t="s">
        <v>211</v>
      </c>
      <c r="B17" s="204">
        <v>1808.6840999999999</v>
      </c>
      <c r="C17" s="204">
        <v>1364.23</v>
      </c>
      <c r="D17" s="204">
        <v>1130.73</v>
      </c>
      <c r="E17" s="204">
        <v>1567.88</v>
      </c>
      <c r="F17" s="204">
        <v>1470.0070000000001</v>
      </c>
      <c r="G17" s="204">
        <v>1113.9462000000001</v>
      </c>
      <c r="H17" s="204">
        <v>927.23779999999999</v>
      </c>
      <c r="I17" s="204">
        <v>1594.235222</v>
      </c>
      <c r="J17" s="204">
        <v>3883.51181</v>
      </c>
      <c r="K17" s="204">
        <v>8346.9608449999996</v>
      </c>
      <c r="L17" s="204">
        <v>12671.411778</v>
      </c>
      <c r="M17" s="204">
        <v>9755.9334280000003</v>
      </c>
      <c r="N17" s="204">
        <v>8399.6703020000004</v>
      </c>
      <c r="O17" s="204">
        <v>12409.499180000001</v>
      </c>
      <c r="P17" s="204">
        <v>15082.992582000001</v>
      </c>
      <c r="Q17" s="204">
        <v>12474.225872999999</v>
      </c>
      <c r="R17" s="204">
        <v>16182.065570000001</v>
      </c>
      <c r="S17" s="204">
        <v>19651.540130000001</v>
      </c>
      <c r="T17" s="204">
        <v>25810.88322</v>
      </c>
      <c r="U17" s="204">
        <v>28226.47365</v>
      </c>
      <c r="V17" s="204">
        <v>27003.330072000001</v>
      </c>
      <c r="W17" s="204">
        <v>22230.376678000001</v>
      </c>
      <c r="X17" s="204">
        <f>SUM(X8:X9)</f>
        <v>17975.340332000003</v>
      </c>
      <c r="Y17" s="204">
        <f>SUM(Y8:Y9)</f>
        <v>14571.271186000002</v>
      </c>
      <c r="Z17" s="204">
        <f>SUM(Z8:Z9)</f>
        <v>21663.894623999997</v>
      </c>
      <c r="AA17" s="204">
        <f>SUM(AA8:AA9)</f>
        <v>15590.942415</v>
      </c>
      <c r="AB17" s="204">
        <f>SUM(AB8:AB9)</f>
        <v>15021.775646</v>
      </c>
    </row>
    <row r="18" spans="1:28" x14ac:dyDescent="0.25">
      <c r="A18" s="206" t="s">
        <v>212</v>
      </c>
      <c r="B18" s="207">
        <v>4907.3172100000002</v>
      </c>
      <c r="C18" s="207">
        <v>4051.35475</v>
      </c>
      <c r="D18" s="207">
        <v>5914.0893999999998</v>
      </c>
      <c r="E18" s="207">
        <v>6115.40841</v>
      </c>
      <c r="F18" s="207">
        <v>6281.9355999999998</v>
      </c>
      <c r="G18" s="207">
        <v>3659.3491399999998</v>
      </c>
      <c r="H18" s="207">
        <v>4073.1712699999998</v>
      </c>
      <c r="I18" s="207">
        <v>3908.1016</v>
      </c>
      <c r="J18" s="207">
        <v>4684.4955200000004</v>
      </c>
      <c r="K18" s="207">
        <v>8778.62284</v>
      </c>
      <c r="L18" s="207">
        <v>12354.69549</v>
      </c>
      <c r="M18" s="207">
        <v>11991.579970000001</v>
      </c>
      <c r="N18" s="207">
        <v>11221.593339999999</v>
      </c>
      <c r="O18" s="207">
        <v>13135.890826999999</v>
      </c>
      <c r="P18" s="207">
        <v>14557.520665</v>
      </c>
      <c r="Q18" s="207">
        <v>15192.03427</v>
      </c>
      <c r="R18" s="207">
        <v>15888.950224</v>
      </c>
      <c r="S18" s="207">
        <v>14298.64759</v>
      </c>
      <c r="T18" s="207">
        <v>14102.375883000001</v>
      </c>
      <c r="U18" s="207">
        <v>13380.76837</v>
      </c>
      <c r="V18" s="207">
        <v>18634.353061999998</v>
      </c>
      <c r="W18" s="207">
        <v>21681.208739999998</v>
      </c>
      <c r="X18" s="207">
        <f>SUM(X10:X11)</f>
        <v>21082.556182999993</v>
      </c>
      <c r="Y18" s="207">
        <f>SUM(Y10:Y11)</f>
        <v>21092.260027</v>
      </c>
      <c r="Z18" s="207">
        <f>SUM(Z10:Z11)</f>
        <v>23271.796404000004</v>
      </c>
      <c r="AA18" s="207">
        <f>SUM(AA10:AA11)</f>
        <v>26059.602199999994</v>
      </c>
      <c r="AB18" s="207">
        <f>SUM(AB10:AB11)</f>
        <v>20154.09500500001</v>
      </c>
    </row>
    <row r="19" spans="1:28" x14ac:dyDescent="0.25">
      <c r="A19" s="209" t="s">
        <v>213</v>
      </c>
      <c r="B19" s="207">
        <v>6716.0013099999996</v>
      </c>
      <c r="C19" s="207">
        <v>5415.58475</v>
      </c>
      <c r="D19" s="207">
        <v>7044.8194000000003</v>
      </c>
      <c r="E19" s="207">
        <v>7683.2884100000001</v>
      </c>
      <c r="F19" s="207">
        <v>7751.9426000000003</v>
      </c>
      <c r="G19" s="207">
        <v>4773.2953399999997</v>
      </c>
      <c r="H19" s="207">
        <v>5000.4090699999997</v>
      </c>
      <c r="I19" s="207">
        <v>5502.3368220000002</v>
      </c>
      <c r="J19" s="207">
        <v>8568.0073300000004</v>
      </c>
      <c r="K19" s="207">
        <v>17125.583685000001</v>
      </c>
      <c r="L19" s="207">
        <v>25026.107268</v>
      </c>
      <c r="M19" s="207">
        <v>21747.513397999999</v>
      </c>
      <c r="N19" s="207">
        <v>19621.263642000002</v>
      </c>
      <c r="O19" s="207">
        <v>25545.390007000002</v>
      </c>
      <c r="P19" s="207">
        <v>29640.513246999999</v>
      </c>
      <c r="Q19" s="207">
        <v>27666.260143</v>
      </c>
      <c r="R19" s="207">
        <v>32071.015793999999</v>
      </c>
      <c r="S19" s="207">
        <v>33950.187720000002</v>
      </c>
      <c r="T19" s="207">
        <v>39913.259102999997</v>
      </c>
      <c r="U19" s="207">
        <v>41607.242019999998</v>
      </c>
      <c r="V19" s="207">
        <v>45637.683133999999</v>
      </c>
      <c r="W19" s="207">
        <v>43911.585418000002</v>
      </c>
      <c r="X19" s="207">
        <f>SUM(X8:X11)</f>
        <v>39057.896515</v>
      </c>
      <c r="Y19" s="207">
        <f>SUM(Y8:Y11)</f>
        <v>35663.531213000002</v>
      </c>
      <c r="Z19" s="207">
        <f>SUM(Z8:Z11)</f>
        <v>44935.691028000001</v>
      </c>
      <c r="AA19" s="207">
        <f>SUM(AA8:AA11)</f>
        <v>41650.544614999992</v>
      </c>
      <c r="AB19" s="207">
        <f>SUM(AB8:AB11)</f>
        <v>35175.870651000005</v>
      </c>
    </row>
    <row r="20" spans="1:28" ht="14.25" customHeight="1" x14ac:dyDescent="0.25">
      <c r="A20" s="210" t="s">
        <v>214</v>
      </c>
      <c r="B20" s="204">
        <v>6859.50731</v>
      </c>
      <c r="C20" s="204">
        <v>5444.3377499999997</v>
      </c>
      <c r="D20" s="204">
        <v>7318.3824000000004</v>
      </c>
      <c r="E20" s="204">
        <v>7708.8394099999996</v>
      </c>
      <c r="F20" s="204">
        <v>8668.8883000000005</v>
      </c>
      <c r="G20" s="204">
        <v>6468.1923399999996</v>
      </c>
      <c r="H20" s="204">
        <v>6202.3447699999997</v>
      </c>
      <c r="I20" s="204">
        <v>6436.1454819999999</v>
      </c>
      <c r="J20" s="204">
        <v>9976.6721199999993</v>
      </c>
      <c r="K20" s="204">
        <v>18550.466544999999</v>
      </c>
      <c r="L20" s="204">
        <v>25686.449518000001</v>
      </c>
      <c r="M20" s="204">
        <v>22189.619778</v>
      </c>
      <c r="N20" s="204">
        <v>20799.102292</v>
      </c>
      <c r="O20" s="204">
        <v>26748.541117000001</v>
      </c>
      <c r="P20" s="204">
        <v>31519.399486999999</v>
      </c>
      <c r="Q20" s="204">
        <v>31033.094493000001</v>
      </c>
      <c r="R20" s="204">
        <v>34326.209153999996</v>
      </c>
      <c r="S20" s="204">
        <v>37839.358110000001</v>
      </c>
      <c r="T20" s="204">
        <v>42042.913032999997</v>
      </c>
      <c r="U20" s="204">
        <v>42453.821219999998</v>
      </c>
      <c r="V20" s="204">
        <v>46194.939264000001</v>
      </c>
      <c r="W20" s="204">
        <v>44002.836217999997</v>
      </c>
      <c r="X20" s="204">
        <f>SUM(X19,X12:X13)</f>
        <v>40379.701193000001</v>
      </c>
      <c r="Y20" s="204">
        <f>SUM(Y19,Y12:Y13)</f>
        <v>38657.450935000001</v>
      </c>
      <c r="Z20" s="204">
        <f>SUM(Z19,Z12:Z13)</f>
        <v>48725.049118000003</v>
      </c>
      <c r="AA20" s="204">
        <f>SUM(AA19,AA12:AA13)</f>
        <v>44995.214020999992</v>
      </c>
      <c r="AB20" s="204">
        <f>SUM(AB19,AB12:AB13)</f>
        <v>36787.316551000011</v>
      </c>
    </row>
    <row r="21" spans="1:28" s="31" customFormat="1" x14ac:dyDescent="0.25">
      <c r="A21" s="210" t="s">
        <v>215</v>
      </c>
      <c r="B21" s="204">
        <v>9242.0616100000007</v>
      </c>
      <c r="C21" s="204">
        <v>22701.85108</v>
      </c>
      <c r="D21" s="204">
        <v>23892.968499999999</v>
      </c>
      <c r="E21" s="204">
        <v>28747.625967</v>
      </c>
      <c r="F21" s="204">
        <v>23601.415659999999</v>
      </c>
      <c r="G21" s="204">
        <v>32655.758570000002</v>
      </c>
      <c r="H21" s="204">
        <v>28183.491279999998</v>
      </c>
      <c r="I21" s="204">
        <v>21891.395904000001</v>
      </c>
      <c r="J21" s="204">
        <v>22274.597600000001</v>
      </c>
      <c r="K21" s="204" t="s">
        <v>252</v>
      </c>
      <c r="L21" s="204" t="s">
        <v>252</v>
      </c>
      <c r="M21" s="204">
        <v>15423.030973999999</v>
      </c>
      <c r="N21" s="204">
        <v>7992.2987499999999</v>
      </c>
      <c r="O21" s="204">
        <v>6708.4761099999996</v>
      </c>
      <c r="P21" s="204">
        <v>3549.4533999999999</v>
      </c>
      <c r="Q21" s="204">
        <v>5854.5281299999997</v>
      </c>
      <c r="R21" s="204">
        <v>15111.00174</v>
      </c>
      <c r="S21" s="204">
        <v>16124.2464</v>
      </c>
      <c r="T21" s="204">
        <v>17351.702799999999</v>
      </c>
      <c r="U21" s="204">
        <v>8929.0622600000006</v>
      </c>
      <c r="V21" s="204">
        <v>9171.6946599999992</v>
      </c>
      <c r="W21" s="204">
        <v>17846.475516999999</v>
      </c>
      <c r="X21" s="204">
        <f>SUM(X14:X16)</f>
        <v>30130.870671000008</v>
      </c>
      <c r="Y21" s="204">
        <f>SUM(Y14:Y16)</f>
        <v>47307.46227399999</v>
      </c>
      <c r="Z21" s="204">
        <f>SUM(Z14:Z16)</f>
        <v>56839.379480000003</v>
      </c>
      <c r="AA21" s="204">
        <f>SUM(AA14:AA16)</f>
        <v>58829.43591</v>
      </c>
      <c r="AB21" s="204">
        <f>SUM(AB14:AB16)</f>
        <v>45033.891680000001</v>
      </c>
    </row>
    <row r="22" spans="1:28" s="31" customFormat="1" x14ac:dyDescent="0.25">
      <c r="A22" s="212" t="s">
        <v>216</v>
      </c>
      <c r="B22" s="228">
        <v>16101.56892</v>
      </c>
      <c r="C22" s="229">
        <v>28146.188829999999</v>
      </c>
      <c r="D22" s="229">
        <v>31211.350900000001</v>
      </c>
      <c r="E22" s="229">
        <v>36456.465377</v>
      </c>
      <c r="F22" s="229">
        <v>32270.303960000001</v>
      </c>
      <c r="G22" s="229">
        <v>39123.95091</v>
      </c>
      <c r="H22" s="229">
        <v>34385.836049999998</v>
      </c>
      <c r="I22" s="229">
        <v>28327.541386000001</v>
      </c>
      <c r="J22" s="229">
        <v>32251.26972</v>
      </c>
      <c r="K22" s="229">
        <v>18550.466544999999</v>
      </c>
      <c r="L22" s="229">
        <v>25686.449518000001</v>
      </c>
      <c r="M22" s="229">
        <v>37612.650752000001</v>
      </c>
      <c r="N22" s="229">
        <v>28791.401042000001</v>
      </c>
      <c r="O22" s="229">
        <v>33457.017226999997</v>
      </c>
      <c r="P22" s="229">
        <v>35068.852887000001</v>
      </c>
      <c r="Q22" s="229">
        <v>36887.622623000003</v>
      </c>
      <c r="R22" s="229">
        <v>49437.210894000003</v>
      </c>
      <c r="S22" s="229">
        <v>53963.604509999997</v>
      </c>
      <c r="T22" s="229">
        <v>59394.615833000003</v>
      </c>
      <c r="U22" s="229">
        <v>51382.883479999997</v>
      </c>
      <c r="V22" s="229">
        <v>55366.633924000002</v>
      </c>
      <c r="W22" s="229">
        <v>61849.311735000003</v>
      </c>
      <c r="X22" s="229">
        <f>SUM(X20:X21)</f>
        <v>70510.571864000012</v>
      </c>
      <c r="Y22" s="229">
        <f t="shared" ref="Y22:Z22" si="0">SUM(Y20:Y21)</f>
        <v>85964.913208999991</v>
      </c>
      <c r="Z22" s="229">
        <f t="shared" si="0"/>
        <v>105564.428598</v>
      </c>
      <c r="AA22" s="229">
        <f t="shared" ref="AA22" si="1">SUM(AA20:AA21)</f>
        <v>103824.64993099999</v>
      </c>
      <c r="AB22" s="229">
        <f t="shared" ref="AB22" si="2">SUM(AB20:AB21)</f>
        <v>81821.208231000011</v>
      </c>
    </row>
    <row r="23" spans="1:28" x14ac:dyDescent="0.25">
      <c r="A23" s="27" t="s">
        <v>253</v>
      </c>
      <c r="B23" s="27"/>
      <c r="C23" s="27"/>
      <c r="D23" s="27"/>
      <c r="E23" s="27"/>
    </row>
    <row r="24" spans="1:28" x14ac:dyDescent="0.25">
      <c r="A24" s="27" t="s">
        <v>218</v>
      </c>
      <c r="B24" s="27"/>
      <c r="C24" s="27"/>
      <c r="D24" s="27"/>
      <c r="E24" s="27"/>
      <c r="F24" s="27"/>
      <c r="G24" s="27"/>
      <c r="H24" s="27"/>
    </row>
    <row r="25" spans="1:28" x14ac:dyDescent="0.25">
      <c r="A25" s="27"/>
      <c r="B25" s="27"/>
      <c r="C25" s="27"/>
      <c r="D25" s="27"/>
      <c r="E25" s="27"/>
      <c r="F25" s="27"/>
      <c r="G25" s="27"/>
      <c r="H25" s="27"/>
    </row>
    <row r="26" spans="1:28" x14ac:dyDescent="0.25">
      <c r="A26" s="347" t="s">
        <v>219</v>
      </c>
      <c r="B26" s="347"/>
      <c r="C26" s="347"/>
      <c r="D26" s="347"/>
      <c r="E26" s="347"/>
      <c r="F26" s="347"/>
      <c r="G26" s="347"/>
      <c r="H26" s="347"/>
      <c r="I26" s="347"/>
      <c r="J26" s="347"/>
      <c r="K26" s="347"/>
      <c r="L26" s="347"/>
      <c r="M26" s="347"/>
      <c r="N26" s="347"/>
      <c r="O26" s="347"/>
      <c r="P26" s="347"/>
      <c r="Q26" s="347"/>
      <c r="R26" s="347"/>
      <c r="S26" s="347"/>
      <c r="T26" s="347"/>
      <c r="U26" s="347"/>
      <c r="V26" s="347"/>
      <c r="W26" s="347"/>
      <c r="X26" s="347"/>
      <c r="Y26" s="347"/>
      <c r="Z26" s="347"/>
      <c r="AA26" s="347"/>
      <c r="AB26" s="347"/>
    </row>
    <row r="27" spans="1:28" ht="15.75" thickBot="1" x14ac:dyDescent="0.3">
      <c r="A27" s="191"/>
      <c r="B27" s="19">
        <v>1997</v>
      </c>
      <c r="C27" s="19">
        <v>1998</v>
      </c>
      <c r="D27" s="19">
        <v>1999</v>
      </c>
      <c r="E27" s="19">
        <v>2000</v>
      </c>
      <c r="F27" s="19">
        <v>2001</v>
      </c>
      <c r="G27" s="19">
        <v>2002</v>
      </c>
      <c r="H27" s="19">
        <v>2003</v>
      </c>
      <c r="I27" s="19">
        <v>2004</v>
      </c>
      <c r="J27" s="19">
        <v>2005</v>
      </c>
      <c r="K27" s="19">
        <v>2006</v>
      </c>
      <c r="L27" s="19">
        <v>2007</v>
      </c>
      <c r="M27" s="19">
        <v>2008</v>
      </c>
      <c r="N27" s="19">
        <v>2009</v>
      </c>
      <c r="O27" s="19">
        <v>2010</v>
      </c>
      <c r="P27" s="19">
        <v>2011</v>
      </c>
      <c r="Q27" s="19">
        <v>2012</v>
      </c>
      <c r="R27" s="19">
        <v>2013</v>
      </c>
      <c r="S27" s="19">
        <v>2014</v>
      </c>
      <c r="T27" s="19">
        <v>2015</v>
      </c>
      <c r="U27" s="19">
        <v>2016</v>
      </c>
      <c r="V27" s="19">
        <v>2017</v>
      </c>
      <c r="W27" s="19">
        <v>2018</v>
      </c>
      <c r="X27" s="33">
        <v>2019</v>
      </c>
      <c r="Y27" s="33">
        <v>2020</v>
      </c>
      <c r="Z27" s="33">
        <v>2021</v>
      </c>
      <c r="AA27" s="33">
        <v>2022</v>
      </c>
      <c r="AB27" s="33" t="s">
        <v>256</v>
      </c>
    </row>
    <row r="28" spans="1:28" ht="15.75" customHeight="1" thickBot="1" x14ac:dyDescent="0.3">
      <c r="A28" s="192" t="s">
        <v>169</v>
      </c>
      <c r="B28" s="345" t="s">
        <v>25</v>
      </c>
      <c r="C28" s="345"/>
      <c r="D28" s="345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5"/>
      <c r="AA28" s="294"/>
      <c r="AB28" s="294"/>
    </row>
    <row r="29" spans="1:28" x14ac:dyDescent="0.25">
      <c r="A29" s="193" t="s">
        <v>202</v>
      </c>
      <c r="B29" s="194">
        <v>17654.529760000001</v>
      </c>
      <c r="C29" s="194">
        <v>20188.06018</v>
      </c>
      <c r="D29" s="194">
        <v>33190.07445</v>
      </c>
      <c r="E29" s="194">
        <v>45572.281000000003</v>
      </c>
      <c r="F29" s="194">
        <v>56027.810219999999</v>
      </c>
      <c r="G29" s="194">
        <v>61737.063549999999</v>
      </c>
      <c r="H29" s="194">
        <v>56070.357307999999</v>
      </c>
      <c r="I29" s="194">
        <v>74856.208777000007</v>
      </c>
      <c r="J29" s="194">
        <v>84989.892611999996</v>
      </c>
      <c r="K29" s="194">
        <v>81239.408788999994</v>
      </c>
      <c r="L29" s="194">
        <v>73670.909499999994</v>
      </c>
      <c r="M29" s="194">
        <v>96848.644329999996</v>
      </c>
      <c r="N29" s="194">
        <v>119158.8765</v>
      </c>
      <c r="O29" s="194">
        <v>121061.237805</v>
      </c>
      <c r="P29" s="194">
        <v>121365.55656</v>
      </c>
      <c r="Q29" s="194">
        <v>137550.53839999999</v>
      </c>
      <c r="R29" s="194">
        <v>132338.523693</v>
      </c>
      <c r="S29" s="194">
        <v>114972.97412499999</v>
      </c>
      <c r="T29" s="194">
        <v>117395.980771</v>
      </c>
      <c r="U29" s="194">
        <v>128664.07949600001</v>
      </c>
      <c r="V29" s="194">
        <v>147470.725163</v>
      </c>
      <c r="W29" s="194">
        <v>119214.770922</v>
      </c>
      <c r="X29" s="194">
        <v>130441.29360099998</v>
      </c>
      <c r="Y29" s="194">
        <v>116206.565259</v>
      </c>
      <c r="Z29" s="194">
        <v>117666.48984400004</v>
      </c>
      <c r="AA29" s="194">
        <v>126906.77819699995</v>
      </c>
      <c r="AB29" s="194">
        <v>147902.066735</v>
      </c>
    </row>
    <row r="30" spans="1:28" x14ac:dyDescent="0.25">
      <c r="A30" s="193" t="s">
        <v>203</v>
      </c>
      <c r="B30" s="194">
        <v>36331.430319999999</v>
      </c>
      <c r="C30" s="194">
        <v>44973.029690000003</v>
      </c>
      <c r="D30" s="194">
        <v>62963.194459999999</v>
      </c>
      <c r="E30" s="194">
        <v>60288.652320000001</v>
      </c>
      <c r="F30" s="194">
        <v>66726.899430000005</v>
      </c>
      <c r="G30" s="194">
        <v>81624.816399999996</v>
      </c>
      <c r="H30" s="194">
        <v>110486.982181</v>
      </c>
      <c r="I30" s="194">
        <v>130872.54952499999</v>
      </c>
      <c r="J30" s="194">
        <v>144053.47667999999</v>
      </c>
      <c r="K30" s="194">
        <v>155296.68763</v>
      </c>
      <c r="L30" s="194">
        <v>162160.63118999999</v>
      </c>
      <c r="M30" s="194">
        <v>193864.251804</v>
      </c>
      <c r="N30" s="194">
        <v>244927.373636</v>
      </c>
      <c r="O30" s="194">
        <v>232913.735468</v>
      </c>
      <c r="P30" s="194">
        <v>241304.407488</v>
      </c>
      <c r="Q30" s="194">
        <v>263545.49043300003</v>
      </c>
      <c r="R30" s="194">
        <v>266477.28041800001</v>
      </c>
      <c r="S30" s="194">
        <v>267532.43302300002</v>
      </c>
      <c r="T30" s="194">
        <v>312392.99371200002</v>
      </c>
      <c r="U30" s="194">
        <v>325652.96040600003</v>
      </c>
      <c r="V30" s="194">
        <v>360914.03989399999</v>
      </c>
      <c r="W30" s="194">
        <v>328996.32324300002</v>
      </c>
      <c r="X30" s="194">
        <v>342937.0808949999</v>
      </c>
      <c r="Y30" s="194">
        <v>305785.24132999999</v>
      </c>
      <c r="Z30" s="194">
        <v>306719.48667300021</v>
      </c>
      <c r="AA30" s="194">
        <v>348560.57181100006</v>
      </c>
      <c r="AB30" s="194">
        <v>359421.127431</v>
      </c>
    </row>
    <row r="31" spans="1:28" x14ac:dyDescent="0.25">
      <c r="A31" s="193" t="s">
        <v>204</v>
      </c>
      <c r="B31" s="194">
        <v>5265.9014500000003</v>
      </c>
      <c r="C31" s="194">
        <v>5344.6652700000004</v>
      </c>
      <c r="D31" s="194">
        <v>7277.9285</v>
      </c>
      <c r="E31" s="194">
        <v>8031.9</v>
      </c>
      <c r="F31" s="194">
        <v>11610.043799999999</v>
      </c>
      <c r="G31" s="194">
        <v>14575.946534999999</v>
      </c>
      <c r="H31" s="194">
        <v>8830.83619</v>
      </c>
      <c r="I31" s="194">
        <v>13365.575199999999</v>
      </c>
      <c r="J31" s="194">
        <v>17583.261985000001</v>
      </c>
      <c r="K31" s="194">
        <v>15539.8166</v>
      </c>
      <c r="L31" s="194">
        <v>16667.812539999999</v>
      </c>
      <c r="M31" s="194">
        <v>29061.118170000002</v>
      </c>
      <c r="N31" s="194">
        <v>32401.611550000001</v>
      </c>
      <c r="O31" s="194">
        <v>32790.556564999999</v>
      </c>
      <c r="P31" s="194">
        <v>39536.133470000001</v>
      </c>
      <c r="Q31" s="194">
        <v>47643.681620000003</v>
      </c>
      <c r="R31" s="194">
        <v>29367.66921</v>
      </c>
      <c r="S31" s="194">
        <v>31180.94844</v>
      </c>
      <c r="T31" s="194">
        <v>32653.152750000001</v>
      </c>
      <c r="U31" s="194">
        <v>38519.823790000002</v>
      </c>
      <c r="V31" s="194">
        <v>41989.106778000001</v>
      </c>
      <c r="W31" s="194">
        <v>45171.764172000003</v>
      </c>
      <c r="X31" s="194">
        <v>62807.487200999996</v>
      </c>
      <c r="Y31" s="194">
        <v>123684.78124</v>
      </c>
      <c r="Z31" s="194">
        <v>123051.48187000002</v>
      </c>
      <c r="AA31" s="194">
        <v>92200.418733999977</v>
      </c>
      <c r="AB31" s="194">
        <v>49246.158382000001</v>
      </c>
    </row>
    <row r="32" spans="1:28" x14ac:dyDescent="0.25">
      <c r="A32" s="197" t="s">
        <v>205</v>
      </c>
      <c r="B32" s="198">
        <v>38433.697310000003</v>
      </c>
      <c r="C32" s="199">
        <v>41341.077389999999</v>
      </c>
      <c r="D32" s="199">
        <v>58294.892240000001</v>
      </c>
      <c r="E32" s="199">
        <v>61172.433204000001</v>
      </c>
      <c r="F32" s="199">
        <v>55516.819369999997</v>
      </c>
      <c r="G32" s="199">
        <v>63086.608856999999</v>
      </c>
      <c r="H32" s="199">
        <v>80751.139829000007</v>
      </c>
      <c r="I32" s="199">
        <v>94335.374255000002</v>
      </c>
      <c r="J32" s="199">
        <v>116657.03666899999</v>
      </c>
      <c r="K32" s="199">
        <v>132100.99315200001</v>
      </c>
      <c r="L32" s="199">
        <v>159172.37264799999</v>
      </c>
      <c r="M32" s="199">
        <v>207411.07324200001</v>
      </c>
      <c r="N32" s="199">
        <v>183671.844231</v>
      </c>
      <c r="O32" s="199">
        <v>205830.649187</v>
      </c>
      <c r="P32" s="199">
        <v>270239.80626400001</v>
      </c>
      <c r="Q32" s="199">
        <v>270177.04972299997</v>
      </c>
      <c r="R32" s="199">
        <v>271276.16815400001</v>
      </c>
      <c r="S32" s="199">
        <v>302500.638615</v>
      </c>
      <c r="T32" s="199">
        <v>345792.86085699999</v>
      </c>
      <c r="U32" s="199">
        <v>427885.62200600002</v>
      </c>
      <c r="V32" s="199">
        <v>411421.99429</v>
      </c>
      <c r="W32" s="199">
        <v>412110.73362800002</v>
      </c>
      <c r="X32" s="199">
        <v>456993.17707399995</v>
      </c>
      <c r="Y32" s="199">
        <v>586442.12402899994</v>
      </c>
      <c r="Z32" s="199">
        <v>620036.19251700013</v>
      </c>
      <c r="AA32" s="199">
        <v>601998.18100899982</v>
      </c>
      <c r="AB32" s="199">
        <v>434047.41235599993</v>
      </c>
    </row>
    <row r="33" spans="1:28" x14ac:dyDescent="0.25">
      <c r="A33" s="193" t="s">
        <v>206</v>
      </c>
      <c r="B33" s="194">
        <v>8609.4580999999998</v>
      </c>
      <c r="C33" s="194">
        <v>10183.742700000001</v>
      </c>
      <c r="D33" s="194">
        <v>9819.9228000000003</v>
      </c>
      <c r="E33" s="194">
        <v>7616.07485</v>
      </c>
      <c r="F33" s="194">
        <v>9241.3831699999992</v>
      </c>
      <c r="G33" s="194">
        <v>5126.5497599999999</v>
      </c>
      <c r="H33" s="194">
        <v>3528.8831300000002</v>
      </c>
      <c r="I33" s="194">
        <v>7339.6536800000003</v>
      </c>
      <c r="J33" s="194">
        <v>8722.3665700000001</v>
      </c>
      <c r="K33" s="194">
        <v>7001.4720200000002</v>
      </c>
      <c r="L33" s="194">
        <v>5620.3133250000001</v>
      </c>
      <c r="M33" s="194">
        <v>6136.7508950000001</v>
      </c>
      <c r="N33" s="194">
        <v>5680.7031360000001</v>
      </c>
      <c r="O33" s="194">
        <v>5798.737881</v>
      </c>
      <c r="P33" s="194">
        <v>5045.0837099999999</v>
      </c>
      <c r="Q33" s="194">
        <v>2157.9924339999998</v>
      </c>
      <c r="R33" s="194">
        <v>965.32343000000003</v>
      </c>
      <c r="S33" s="194">
        <v>2085.2816950000001</v>
      </c>
      <c r="T33" s="194">
        <v>3597.8557409999999</v>
      </c>
      <c r="U33" s="194">
        <v>3146.4829759999998</v>
      </c>
      <c r="V33" s="194">
        <v>1387.2232469999999</v>
      </c>
      <c r="W33" s="194">
        <v>672.71639000000005</v>
      </c>
      <c r="X33" s="194">
        <v>2920.9152600000002</v>
      </c>
      <c r="Y33" s="194">
        <v>4250.2830249999997</v>
      </c>
      <c r="Z33" s="194">
        <v>4041.7438920000004</v>
      </c>
      <c r="AA33" s="194">
        <v>4215.9124059999995</v>
      </c>
      <c r="AB33" s="194">
        <v>5176.2975880000004</v>
      </c>
    </row>
    <row r="34" spans="1:28" x14ac:dyDescent="0.25">
      <c r="A34" s="197" t="s">
        <v>207</v>
      </c>
      <c r="B34" s="198">
        <v>386.21199999999999</v>
      </c>
      <c r="C34" s="199">
        <v>199.553</v>
      </c>
      <c r="D34" s="199">
        <v>1059.02</v>
      </c>
      <c r="E34" s="199">
        <v>344.03699999999998</v>
      </c>
      <c r="F34" s="199">
        <v>661.80600000000004</v>
      </c>
      <c r="G34" s="199">
        <v>1297.5239999999999</v>
      </c>
      <c r="H34" s="199">
        <v>673.13045999999997</v>
      </c>
      <c r="I34" s="199">
        <v>2934.7679699999999</v>
      </c>
      <c r="J34" s="199">
        <v>2381.9611199999999</v>
      </c>
      <c r="K34" s="199">
        <v>2711.0559800000001</v>
      </c>
      <c r="L34" s="199">
        <v>3838.90236</v>
      </c>
      <c r="M34" s="199">
        <v>4229.6452300000001</v>
      </c>
      <c r="N34" s="199">
        <v>2533.4130399999999</v>
      </c>
      <c r="O34" s="199">
        <v>3745.8413</v>
      </c>
      <c r="P34" s="199">
        <v>3501.319</v>
      </c>
      <c r="Q34" s="199">
        <v>2403.0828499999998</v>
      </c>
      <c r="R34" s="199">
        <v>2333.5606299999999</v>
      </c>
      <c r="S34" s="199">
        <v>3001.2581300000002</v>
      </c>
      <c r="T34" s="199">
        <v>2337.6469099999999</v>
      </c>
      <c r="U34" s="199">
        <v>2601.9437899999998</v>
      </c>
      <c r="V34" s="199">
        <v>2007.809718</v>
      </c>
      <c r="W34" s="199">
        <v>2431.0167099999999</v>
      </c>
      <c r="X34" s="199">
        <v>5966.5753299999997</v>
      </c>
      <c r="Y34" s="199">
        <v>10296.879265000003</v>
      </c>
      <c r="Z34" s="199">
        <v>11398.44659</v>
      </c>
      <c r="AA34" s="199">
        <v>7317.8528500000002</v>
      </c>
      <c r="AB34" s="199">
        <v>4325.1145100000003</v>
      </c>
    </row>
    <row r="35" spans="1:28" x14ac:dyDescent="0.25">
      <c r="A35" s="193" t="s">
        <v>208</v>
      </c>
      <c r="B35" s="194">
        <v>27.774999999999999</v>
      </c>
      <c r="C35" s="194">
        <v>9.2200000000000006</v>
      </c>
      <c r="D35" s="194">
        <v>329.06900000000002</v>
      </c>
      <c r="E35" s="194">
        <v>288.27600000000001</v>
      </c>
      <c r="F35" s="194">
        <v>314.31900000000002</v>
      </c>
      <c r="G35" s="194">
        <v>180.86923200000001</v>
      </c>
      <c r="H35" s="194">
        <v>266.279</v>
      </c>
      <c r="I35" s="194">
        <v>479.61599999999999</v>
      </c>
      <c r="J35" s="194">
        <v>756.46550000000002</v>
      </c>
      <c r="K35" s="202">
        <v>1.53</v>
      </c>
      <c r="L35" s="202">
        <v>5.1070000000000002</v>
      </c>
      <c r="M35" s="194">
        <v>584.745</v>
      </c>
      <c r="N35" s="194">
        <v>89.5</v>
      </c>
      <c r="O35" s="194">
        <v>184.5</v>
      </c>
      <c r="P35" s="194">
        <v>74.881</v>
      </c>
      <c r="Q35" s="194">
        <v>147.755</v>
      </c>
      <c r="R35" s="194">
        <v>291.08580000000001</v>
      </c>
      <c r="S35" s="194">
        <v>254.93582000000001</v>
      </c>
      <c r="T35" s="194">
        <v>472.27906999999999</v>
      </c>
      <c r="U35" s="194">
        <v>1117.4306200000001</v>
      </c>
      <c r="V35" s="194">
        <v>538.48779000000002</v>
      </c>
      <c r="W35" s="194">
        <v>117.312</v>
      </c>
      <c r="X35" s="194">
        <v>447.47760999999997</v>
      </c>
      <c r="Y35" s="194">
        <v>191.56033000000002</v>
      </c>
      <c r="Z35" s="194">
        <v>79.907529999999994</v>
      </c>
      <c r="AA35" s="194">
        <v>222.50158000000002</v>
      </c>
      <c r="AB35" s="194">
        <v>130.38</v>
      </c>
    </row>
    <row r="36" spans="1:28" x14ac:dyDescent="0.25">
      <c r="A36" s="193" t="s">
        <v>209</v>
      </c>
      <c r="B36" s="194">
        <v>1201.3720000000001</v>
      </c>
      <c r="C36" s="194">
        <v>822.39800000000002</v>
      </c>
      <c r="D36" s="194">
        <v>3499.0558999999998</v>
      </c>
      <c r="E36" s="194">
        <v>2062.846</v>
      </c>
      <c r="F36" s="194">
        <v>628.09900000000005</v>
      </c>
      <c r="G36" s="194">
        <v>1842.1993199999999</v>
      </c>
      <c r="H36" s="194">
        <v>1426.4839999999999</v>
      </c>
      <c r="I36" s="194">
        <v>169.31800000000001</v>
      </c>
      <c r="J36" s="194">
        <v>549.75199999999995</v>
      </c>
      <c r="K36" s="202">
        <v>2.42</v>
      </c>
      <c r="L36" s="202">
        <v>0</v>
      </c>
      <c r="M36" s="194">
        <v>1487.4276</v>
      </c>
      <c r="N36" s="194">
        <v>570.28975000000003</v>
      </c>
      <c r="O36" s="194">
        <v>27.69</v>
      </c>
      <c r="P36" s="194">
        <v>57.647170000000003</v>
      </c>
      <c r="Q36" s="194">
        <v>267.46636000000001</v>
      </c>
      <c r="R36" s="194">
        <v>57.645000000000003</v>
      </c>
      <c r="S36" s="194">
        <v>38.409999999999997</v>
      </c>
      <c r="T36" s="194">
        <v>72.825000000000003</v>
      </c>
      <c r="U36" s="194">
        <v>95.016999999999996</v>
      </c>
      <c r="V36" s="194">
        <v>481.71388000000002</v>
      </c>
      <c r="W36" s="194">
        <v>458.64618000000002</v>
      </c>
      <c r="X36" s="194">
        <v>272.04634999999996</v>
      </c>
      <c r="Y36" s="194">
        <v>479.48771999999997</v>
      </c>
      <c r="Z36" s="194">
        <v>428.33295000000004</v>
      </c>
      <c r="AA36" s="194">
        <v>217.12029999999999</v>
      </c>
      <c r="AB36" s="194">
        <v>150.24823000000001</v>
      </c>
    </row>
    <row r="37" spans="1:28" x14ac:dyDescent="0.25">
      <c r="A37" s="193" t="s">
        <v>210</v>
      </c>
      <c r="B37" s="194">
        <v>15806.563700000001</v>
      </c>
      <c r="C37" s="194">
        <v>11880.414000000001</v>
      </c>
      <c r="D37" s="194">
        <v>17551.107317999998</v>
      </c>
      <c r="E37" s="194">
        <v>32265.325000000001</v>
      </c>
      <c r="F37" s="194">
        <v>13973.877</v>
      </c>
      <c r="G37" s="194">
        <v>15404.798500000001</v>
      </c>
      <c r="H37" s="194">
        <v>17961.357100000001</v>
      </c>
      <c r="I37" s="194">
        <v>29461.76669</v>
      </c>
      <c r="J37" s="194">
        <v>28783.225480000001</v>
      </c>
      <c r="K37" s="202">
        <v>23.57</v>
      </c>
      <c r="L37" s="202">
        <v>1.2</v>
      </c>
      <c r="M37" s="194">
        <v>15417.534170000001</v>
      </c>
      <c r="N37" s="194">
        <v>9132.0532199999998</v>
      </c>
      <c r="O37" s="194">
        <v>4756.7105000000001</v>
      </c>
      <c r="P37" s="194">
        <v>6698.6533570000001</v>
      </c>
      <c r="Q37" s="194">
        <v>12790.612626</v>
      </c>
      <c r="R37" s="194">
        <v>17743.667689999998</v>
      </c>
      <c r="S37" s="194">
        <v>21977.010740000002</v>
      </c>
      <c r="T37" s="194">
        <v>15425.64518</v>
      </c>
      <c r="U37" s="194">
        <v>16440.65784</v>
      </c>
      <c r="V37" s="194">
        <v>17442.620974000001</v>
      </c>
      <c r="W37" s="194">
        <v>18379.7942</v>
      </c>
      <c r="X37" s="194">
        <v>17754.736960000002</v>
      </c>
      <c r="Y37" s="194">
        <v>10764.092919999999</v>
      </c>
      <c r="Z37" s="194">
        <v>7778.6844800000008</v>
      </c>
      <c r="AA37" s="194">
        <v>4649.0049600000011</v>
      </c>
      <c r="AB37" s="194">
        <v>3829.04702</v>
      </c>
    </row>
    <row r="38" spans="1:28" x14ac:dyDescent="0.25">
      <c r="A38" s="203" t="s">
        <v>211</v>
      </c>
      <c r="B38" s="204">
        <v>53985.960079999997</v>
      </c>
      <c r="C38" s="204">
        <v>65161.089870000003</v>
      </c>
      <c r="D38" s="204">
        <v>96153.268909999999</v>
      </c>
      <c r="E38" s="204">
        <v>105860.93332</v>
      </c>
      <c r="F38" s="204">
        <v>122754.70965</v>
      </c>
      <c r="G38" s="204">
        <v>143361.87995</v>
      </c>
      <c r="H38" s="204">
        <v>166557.33948900001</v>
      </c>
      <c r="I38" s="204">
        <v>205728.758302</v>
      </c>
      <c r="J38" s="204">
        <v>229043.36929199999</v>
      </c>
      <c r="K38" s="204">
        <v>236536.09641900001</v>
      </c>
      <c r="L38" s="204">
        <v>235831.54068999999</v>
      </c>
      <c r="M38" s="204">
        <v>290712.89613399998</v>
      </c>
      <c r="N38" s="204">
        <v>364086.25013599999</v>
      </c>
      <c r="O38" s="204">
        <v>353974.97327299998</v>
      </c>
      <c r="P38" s="204">
        <v>362669.96404799999</v>
      </c>
      <c r="Q38" s="204">
        <v>401096.02883299999</v>
      </c>
      <c r="R38" s="204">
        <v>398815.80411099998</v>
      </c>
      <c r="S38" s="204">
        <v>382505.40714800003</v>
      </c>
      <c r="T38" s="204">
        <v>429788.974483</v>
      </c>
      <c r="U38" s="204">
        <v>454317.03990199999</v>
      </c>
      <c r="V38" s="204">
        <v>508384.76505699998</v>
      </c>
      <c r="W38" s="204">
        <v>448211.09416500002</v>
      </c>
      <c r="X38" s="204">
        <f>SUM(X29:X30)</f>
        <v>473378.37449599989</v>
      </c>
      <c r="Y38" s="204">
        <f t="shared" ref="Y38:AA38" si="3">SUM(Y29:Y30)</f>
        <v>421991.80658899999</v>
      </c>
      <c r="Z38" s="204">
        <f t="shared" si="3"/>
        <v>424385.97651700024</v>
      </c>
      <c r="AA38" s="204">
        <f t="shared" si="3"/>
        <v>475467.35000800004</v>
      </c>
      <c r="AB38" s="204">
        <f t="shared" ref="AB38" si="4">SUM(AB29:AB30)</f>
        <v>507323.194166</v>
      </c>
    </row>
    <row r="39" spans="1:28" ht="25.5" customHeight="1" x14ac:dyDescent="0.25">
      <c r="A39" s="206" t="s">
        <v>212</v>
      </c>
      <c r="B39" s="207">
        <v>43699.598760000001</v>
      </c>
      <c r="C39" s="207">
        <v>46685.742660000004</v>
      </c>
      <c r="D39" s="207">
        <v>65572.820739999996</v>
      </c>
      <c r="E39" s="207">
        <v>69204.333203999995</v>
      </c>
      <c r="F39" s="207">
        <v>67126.863169999997</v>
      </c>
      <c r="G39" s="207">
        <v>77662.555391999995</v>
      </c>
      <c r="H39" s="207">
        <v>89581.976018999994</v>
      </c>
      <c r="I39" s="207">
        <v>107700.94945499999</v>
      </c>
      <c r="J39" s="207">
        <v>134240.29865400001</v>
      </c>
      <c r="K39" s="207">
        <v>147640.809752</v>
      </c>
      <c r="L39" s="207">
        <v>175840.185188</v>
      </c>
      <c r="M39" s="207">
        <v>236472.19141199999</v>
      </c>
      <c r="N39" s="207">
        <v>216073.455781</v>
      </c>
      <c r="O39" s="207">
        <v>238621.20575200001</v>
      </c>
      <c r="P39" s="207">
        <v>309775.93973400001</v>
      </c>
      <c r="Q39" s="207">
        <v>317820.73134300002</v>
      </c>
      <c r="R39" s="207">
        <v>300643.83736399998</v>
      </c>
      <c r="S39" s="207">
        <v>333681.58705500001</v>
      </c>
      <c r="T39" s="207">
        <v>378446.013607</v>
      </c>
      <c r="U39" s="207">
        <v>466405.44579600001</v>
      </c>
      <c r="V39" s="207">
        <v>453411.10106800002</v>
      </c>
      <c r="W39" s="207">
        <v>457282.49780000001</v>
      </c>
      <c r="X39" s="207">
        <f>SUM(X31:X32)</f>
        <v>519800.66427499993</v>
      </c>
      <c r="Y39" s="207">
        <f t="shared" ref="Y39:AA39" si="5">SUM(Y31:Y32)</f>
        <v>710126.90526899998</v>
      </c>
      <c r="Z39" s="207">
        <f t="shared" si="5"/>
        <v>743087.67438700015</v>
      </c>
      <c r="AA39" s="207">
        <f t="shared" si="5"/>
        <v>694198.59974299977</v>
      </c>
      <c r="AB39" s="207">
        <f t="shared" ref="AB39" si="6">SUM(AB31:AB32)</f>
        <v>483293.57073799992</v>
      </c>
    </row>
    <row r="40" spans="1:28" x14ac:dyDescent="0.25">
      <c r="A40" s="209" t="s">
        <v>213</v>
      </c>
      <c r="B40" s="207">
        <v>97685.558839999998</v>
      </c>
      <c r="C40" s="207">
        <v>111846.83253</v>
      </c>
      <c r="D40" s="207">
        <v>161726.08965000001</v>
      </c>
      <c r="E40" s="207">
        <v>175065.26652400001</v>
      </c>
      <c r="F40" s="207">
        <v>189881.57282</v>
      </c>
      <c r="G40" s="207">
        <v>221024.43534200001</v>
      </c>
      <c r="H40" s="207">
        <v>256139.315508</v>
      </c>
      <c r="I40" s="207">
        <v>313429.707757</v>
      </c>
      <c r="J40" s="207">
        <v>363283.667946</v>
      </c>
      <c r="K40" s="207">
        <v>384176.90617099998</v>
      </c>
      <c r="L40" s="207">
        <v>411671.72587800003</v>
      </c>
      <c r="M40" s="207">
        <v>527185.08754600002</v>
      </c>
      <c r="N40" s="207">
        <v>580159.70591699996</v>
      </c>
      <c r="O40" s="207">
        <v>592596.17902499996</v>
      </c>
      <c r="P40" s="207">
        <v>672445.90378199995</v>
      </c>
      <c r="Q40" s="207">
        <v>718916.76017599995</v>
      </c>
      <c r="R40" s="207">
        <v>699459.64147499995</v>
      </c>
      <c r="S40" s="207">
        <v>716186.99420299998</v>
      </c>
      <c r="T40" s="207">
        <v>808234.98809</v>
      </c>
      <c r="U40" s="207">
        <v>920722.48569799995</v>
      </c>
      <c r="V40" s="207">
        <v>961795.86612499994</v>
      </c>
      <c r="W40" s="207">
        <v>905493.59196500003</v>
      </c>
      <c r="X40" s="207">
        <f>SUM(X29:X32)</f>
        <v>993179.03877099976</v>
      </c>
      <c r="Y40" s="207">
        <f t="shared" ref="Y40:AA40" si="7">SUM(Y29:Y32)</f>
        <v>1132118.7118579999</v>
      </c>
      <c r="Z40" s="207">
        <f t="shared" si="7"/>
        <v>1167473.6509040003</v>
      </c>
      <c r="AA40" s="207">
        <f t="shared" si="7"/>
        <v>1169665.9497509999</v>
      </c>
      <c r="AB40" s="207">
        <f t="shared" ref="AB40" si="8">SUM(AB29:AB32)</f>
        <v>990616.76490399998</v>
      </c>
    </row>
    <row r="41" spans="1:28" x14ac:dyDescent="0.25">
      <c r="A41" s="210" t="s">
        <v>214</v>
      </c>
      <c r="B41" s="204">
        <v>106681.22894</v>
      </c>
      <c r="C41" s="204">
        <v>122230.12823</v>
      </c>
      <c r="D41" s="204">
        <v>172605.03245</v>
      </c>
      <c r="E41" s="204">
        <v>183025.37837399999</v>
      </c>
      <c r="F41" s="204">
        <v>199784.76199</v>
      </c>
      <c r="G41" s="204">
        <v>227448.50910200001</v>
      </c>
      <c r="H41" s="204">
        <v>260341.32909799999</v>
      </c>
      <c r="I41" s="204">
        <v>323704.12940699997</v>
      </c>
      <c r="J41" s="204">
        <v>374387.99563600001</v>
      </c>
      <c r="K41" s="204">
        <v>393889.43417099997</v>
      </c>
      <c r="L41" s="204">
        <v>421130.94156299997</v>
      </c>
      <c r="M41" s="204">
        <v>537551.48367099999</v>
      </c>
      <c r="N41" s="204">
        <v>588373.82209300005</v>
      </c>
      <c r="O41" s="204">
        <v>602140.75820599997</v>
      </c>
      <c r="P41" s="204">
        <v>680992.306492</v>
      </c>
      <c r="Q41" s="204">
        <v>723477.83545999997</v>
      </c>
      <c r="R41" s="204">
        <v>702758.52553500002</v>
      </c>
      <c r="S41" s="204">
        <v>721273.53402799997</v>
      </c>
      <c r="T41" s="204">
        <v>814170.49074100005</v>
      </c>
      <c r="U41" s="204">
        <v>926470.91246400005</v>
      </c>
      <c r="V41" s="204">
        <v>965190.89908999996</v>
      </c>
      <c r="W41" s="204">
        <v>908597.32506499998</v>
      </c>
      <c r="X41" s="204">
        <f>SUM(X40,X33:X34)</f>
        <v>1002066.5293609998</v>
      </c>
      <c r="Y41" s="204">
        <f t="shared" ref="Y41:AA41" si="9">SUM(Y40,Y33:Y34)</f>
        <v>1146665.874148</v>
      </c>
      <c r="Z41" s="204">
        <f t="shared" si="9"/>
        <v>1182913.8413860004</v>
      </c>
      <c r="AA41" s="204">
        <f t="shared" si="9"/>
        <v>1181199.7150069999</v>
      </c>
      <c r="AB41" s="204">
        <f t="shared" ref="AB41" si="10">SUM(AB40,AB33:AB34)</f>
        <v>1000118.1770019999</v>
      </c>
    </row>
    <row r="42" spans="1:28" x14ac:dyDescent="0.25">
      <c r="A42" s="210" t="s">
        <v>215</v>
      </c>
      <c r="B42" s="204">
        <v>17035.7107</v>
      </c>
      <c r="C42" s="204">
        <v>12712.031999999999</v>
      </c>
      <c r="D42" s="204">
        <v>21379.232218000001</v>
      </c>
      <c r="E42" s="204">
        <v>34616.447</v>
      </c>
      <c r="F42" s="204">
        <v>14916.295</v>
      </c>
      <c r="G42" s="204">
        <v>17427.867052000001</v>
      </c>
      <c r="H42" s="204">
        <v>19654.1201</v>
      </c>
      <c r="I42" s="204">
        <v>30110.700690000001</v>
      </c>
      <c r="J42" s="204">
        <v>30089.44298</v>
      </c>
      <c r="K42" s="204" t="s">
        <v>252</v>
      </c>
      <c r="L42" s="204" t="s">
        <v>252</v>
      </c>
      <c r="M42" s="204">
        <v>17489.706770000001</v>
      </c>
      <c r="N42" s="204">
        <v>9791.8429699999997</v>
      </c>
      <c r="O42" s="204">
        <v>4968.9004999999997</v>
      </c>
      <c r="P42" s="204">
        <v>6831.1815269999997</v>
      </c>
      <c r="Q42" s="204">
        <v>13205.833986</v>
      </c>
      <c r="R42" s="204">
        <v>18092.39849</v>
      </c>
      <c r="S42" s="204">
        <v>22270.35656</v>
      </c>
      <c r="T42" s="204">
        <v>15970.749250000001</v>
      </c>
      <c r="U42" s="204">
        <v>17653.105459999999</v>
      </c>
      <c r="V42" s="204">
        <v>18462.822644</v>
      </c>
      <c r="W42" s="204">
        <v>18955.752380000002</v>
      </c>
      <c r="X42" s="204">
        <f>SUM(X35:X37)</f>
        <v>18474.260920000001</v>
      </c>
      <c r="Y42" s="204">
        <f t="shared" ref="Y42:AA42" si="11">SUM(Y35:Y37)</f>
        <v>11435.140969999999</v>
      </c>
      <c r="Z42" s="204">
        <f t="shared" si="11"/>
        <v>8286.9249600000003</v>
      </c>
      <c r="AA42" s="204">
        <f t="shared" si="11"/>
        <v>5088.6268400000008</v>
      </c>
      <c r="AB42" s="204">
        <f t="shared" ref="AB42" si="12">SUM(AB35:AB37)</f>
        <v>4109.6752500000002</v>
      </c>
    </row>
    <row r="43" spans="1:28" x14ac:dyDescent="0.25">
      <c r="A43" s="212" t="s">
        <v>216</v>
      </c>
      <c r="B43" s="228">
        <v>123716.93964</v>
      </c>
      <c r="C43" s="229">
        <v>134942.16023000001</v>
      </c>
      <c r="D43" s="229">
        <v>193984.26466799999</v>
      </c>
      <c r="E43" s="229">
        <v>217641.82537400001</v>
      </c>
      <c r="F43" s="229">
        <v>214701.05699000001</v>
      </c>
      <c r="G43" s="229">
        <v>244876.376154</v>
      </c>
      <c r="H43" s="229">
        <v>279995.44919800002</v>
      </c>
      <c r="I43" s="229">
        <v>353814.830097</v>
      </c>
      <c r="J43" s="229">
        <v>404477.438616</v>
      </c>
      <c r="K43" s="229">
        <v>393916.95417099999</v>
      </c>
      <c r="L43" s="229">
        <v>421137.248563</v>
      </c>
      <c r="M43" s="229">
        <v>555041.19044100004</v>
      </c>
      <c r="N43" s="229">
        <v>598165.66506300005</v>
      </c>
      <c r="O43" s="229">
        <v>607109.65870599996</v>
      </c>
      <c r="P43" s="229">
        <v>687823.48801900004</v>
      </c>
      <c r="Q43" s="229">
        <v>736683.66944600001</v>
      </c>
      <c r="R43" s="229">
        <v>720850.92402499996</v>
      </c>
      <c r="S43" s="229">
        <v>743543.89058799995</v>
      </c>
      <c r="T43" s="229">
        <v>830141.23999100004</v>
      </c>
      <c r="U43" s="229">
        <v>944124.01792400004</v>
      </c>
      <c r="V43" s="229">
        <v>983653.72173400002</v>
      </c>
      <c r="W43" s="229">
        <v>927553.07744499994</v>
      </c>
      <c r="X43" s="229">
        <f>SUM(X41:X42)</f>
        <v>1020540.7902809998</v>
      </c>
      <c r="Y43" s="229">
        <f t="shared" ref="Y43:AA43" si="13">SUM(Y41:Y42)</f>
        <v>1158101.0151180001</v>
      </c>
      <c r="Z43" s="229">
        <f t="shared" si="13"/>
        <v>1191200.7663460004</v>
      </c>
      <c r="AA43" s="229">
        <f t="shared" si="13"/>
        <v>1186288.3418469999</v>
      </c>
      <c r="AB43" s="229">
        <f t="shared" ref="AB43" si="14">SUM(AB41:AB42)</f>
        <v>1004227.8522519999</v>
      </c>
    </row>
    <row r="44" spans="1:28" x14ac:dyDescent="0.25">
      <c r="A44" s="27" t="s">
        <v>253</v>
      </c>
      <c r="B44" s="27"/>
      <c r="C44" s="27"/>
      <c r="D44" s="27"/>
      <c r="E44" s="27"/>
    </row>
    <row r="45" spans="1:28" x14ac:dyDescent="0.25">
      <c r="A45" s="27" t="s">
        <v>218</v>
      </c>
      <c r="B45" s="27"/>
      <c r="C45" s="27"/>
      <c r="D45" s="27"/>
      <c r="E45" s="27"/>
    </row>
    <row r="46" spans="1:28" ht="42.75" customHeight="1" x14ac:dyDescent="0.25">
      <c r="A46" s="314" t="s">
        <v>200</v>
      </c>
      <c r="B46" s="314"/>
      <c r="C46" s="314"/>
      <c r="D46" s="314"/>
      <c r="E46" s="314"/>
      <c r="F46" s="314"/>
      <c r="G46" s="314"/>
      <c r="H46" s="314"/>
      <c r="I46" s="314"/>
      <c r="J46" s="314"/>
      <c r="K46" s="314"/>
      <c r="L46" s="314"/>
      <c r="M46" s="314"/>
      <c r="N46" s="314"/>
      <c r="O46" s="314"/>
      <c r="P46" s="314"/>
      <c r="Q46" s="314"/>
      <c r="R46" s="314"/>
      <c r="S46" s="314"/>
      <c r="T46" s="314"/>
      <c r="U46" s="314"/>
      <c r="V46" s="314"/>
      <c r="W46" s="314"/>
      <c r="X46" s="314"/>
      <c r="Y46" s="314"/>
      <c r="Z46" s="314"/>
      <c r="AA46" s="314"/>
      <c r="AB46" s="314"/>
    </row>
    <row r="47" spans="1:28" ht="11.25" customHeight="1" x14ac:dyDescent="0.25"/>
    <row r="48" spans="1:28" ht="25.5" customHeight="1" x14ac:dyDescent="0.25">
      <c r="A48" s="300" t="s">
        <v>49</v>
      </c>
      <c r="B48" s="300"/>
      <c r="C48" s="300"/>
      <c r="D48" s="300"/>
      <c r="E48" s="300"/>
      <c r="F48" s="300"/>
      <c r="G48" s="300"/>
      <c r="H48" s="300"/>
      <c r="I48" s="300"/>
      <c r="J48" s="30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</row>
    <row r="50" spans="1:28" x14ac:dyDescent="0.25">
      <c r="A50" s="348" t="s">
        <v>220</v>
      </c>
      <c r="B50" s="348"/>
      <c r="C50" s="348"/>
      <c r="D50" s="348"/>
      <c r="E50" s="348"/>
      <c r="F50" s="348"/>
      <c r="G50" s="348"/>
      <c r="H50" s="348"/>
      <c r="I50" s="348"/>
      <c r="J50" s="348"/>
      <c r="K50" s="348"/>
      <c r="L50" s="348"/>
      <c r="M50" s="348"/>
      <c r="N50" s="348"/>
      <c r="O50" s="348"/>
      <c r="P50" s="348"/>
      <c r="Q50" s="348"/>
      <c r="R50" s="348"/>
      <c r="S50" s="348"/>
      <c r="T50" s="348"/>
      <c r="U50" s="348"/>
      <c r="V50" s="348"/>
      <c r="W50" s="348"/>
      <c r="X50" s="348"/>
      <c r="Y50" s="348"/>
      <c r="Z50" s="348"/>
      <c r="AA50" s="348"/>
      <c r="AB50" s="348"/>
    </row>
    <row r="51" spans="1:28" ht="15.75" thickBot="1" x14ac:dyDescent="0.3">
      <c r="A51" s="191"/>
      <c r="B51" s="19">
        <v>1997</v>
      </c>
      <c r="C51" s="19">
        <v>1998</v>
      </c>
      <c r="D51" s="19">
        <v>1999</v>
      </c>
      <c r="E51" s="19">
        <v>2000</v>
      </c>
      <c r="F51" s="19">
        <v>2001</v>
      </c>
      <c r="G51" s="19">
        <v>2002</v>
      </c>
      <c r="H51" s="19">
        <v>2003</v>
      </c>
      <c r="I51" s="19">
        <v>2004</v>
      </c>
      <c r="J51" s="19">
        <v>2005</v>
      </c>
      <c r="K51" s="19">
        <v>2006</v>
      </c>
      <c r="L51" s="19">
        <v>2007</v>
      </c>
      <c r="M51" s="19">
        <v>2008</v>
      </c>
      <c r="N51" s="19">
        <v>2009</v>
      </c>
      <c r="O51" s="19">
        <v>2010</v>
      </c>
      <c r="P51" s="19">
        <v>2011</v>
      </c>
      <c r="Q51" s="19">
        <v>2012</v>
      </c>
      <c r="R51" s="19">
        <v>2013</v>
      </c>
      <c r="S51" s="19">
        <v>2014</v>
      </c>
      <c r="T51" s="19">
        <v>2015</v>
      </c>
      <c r="U51" s="19">
        <v>2016</v>
      </c>
      <c r="V51" s="19">
        <v>2017</v>
      </c>
      <c r="W51" s="19">
        <v>2018</v>
      </c>
      <c r="X51" s="33">
        <v>2019</v>
      </c>
      <c r="Y51" s="33">
        <v>2020</v>
      </c>
      <c r="Z51" s="33">
        <v>2021</v>
      </c>
      <c r="AA51" s="33">
        <v>2022</v>
      </c>
      <c r="AB51" s="33" t="s">
        <v>256</v>
      </c>
    </row>
    <row r="52" spans="1:28" ht="15.75" customHeight="1" thickBot="1" x14ac:dyDescent="0.3">
      <c r="A52" s="192" t="s">
        <v>169</v>
      </c>
      <c r="B52" s="345" t="s">
        <v>221</v>
      </c>
      <c r="C52" s="345"/>
      <c r="D52" s="345"/>
      <c r="E52" s="345"/>
      <c r="F52" s="345"/>
      <c r="G52" s="345"/>
      <c r="H52" s="345"/>
      <c r="I52" s="345"/>
      <c r="J52" s="345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  <c r="Y52" s="345"/>
      <c r="Z52" s="345"/>
      <c r="AA52" s="294"/>
      <c r="AB52" s="294"/>
    </row>
    <row r="53" spans="1:28" x14ac:dyDescent="0.25">
      <c r="A53" s="193" t="s">
        <v>202</v>
      </c>
      <c r="B53" s="216">
        <v>1531.9830489001499</v>
      </c>
      <c r="C53" s="216">
        <v>1888.85293600299</v>
      </c>
      <c r="D53" s="216">
        <v>3376.8391930196499</v>
      </c>
      <c r="E53" s="216">
        <v>9489.5002280114695</v>
      </c>
      <c r="F53" s="216">
        <v>14682.686494178301</v>
      </c>
      <c r="G53" s="216">
        <v>11209.8077864116</v>
      </c>
      <c r="H53" s="216">
        <v>58167.764752675503</v>
      </c>
      <c r="I53" s="216">
        <v>57931.260742803701</v>
      </c>
      <c r="J53" s="216">
        <v>3442279.9761846899</v>
      </c>
      <c r="K53" s="216">
        <v>40414.318826225099</v>
      </c>
      <c r="L53" s="216">
        <v>4924.6917177367304</v>
      </c>
      <c r="M53" s="216">
        <v>4311.3423732890697</v>
      </c>
      <c r="N53" s="216">
        <v>5724.2028973511497</v>
      </c>
      <c r="O53" s="216">
        <v>4659.8203242694499</v>
      </c>
      <c r="P53" s="216">
        <v>4877.4255927251597</v>
      </c>
      <c r="Q53" s="216">
        <v>5908.5256929999096</v>
      </c>
      <c r="R53" s="216">
        <v>8405.9530191037393</v>
      </c>
      <c r="S53" s="216">
        <v>4630.2441595433002</v>
      </c>
      <c r="T53" s="216">
        <v>1344.8705345211099</v>
      </c>
      <c r="U53" s="216">
        <v>947.94522729238702</v>
      </c>
      <c r="V53" s="216">
        <v>1391.0165345663499</v>
      </c>
      <c r="W53" s="216">
        <v>1391.4437071764801</v>
      </c>
      <c r="X53" s="216">
        <f>(X29/X8)*100</f>
        <v>4605.4191002976486</v>
      </c>
      <c r="Y53" s="216">
        <f>(Y29/Y8)*100</f>
        <v>8092.4110587688929</v>
      </c>
      <c r="Z53" s="216">
        <f>(Z29/Z8)*100</f>
        <v>6130.8772372104004</v>
      </c>
      <c r="AA53" s="216">
        <f>(AA29/AA8)*100</f>
        <v>11011.656356465808</v>
      </c>
      <c r="AB53" s="216">
        <f>(AB29/AB8)*100</f>
        <v>8038.2176164561261</v>
      </c>
    </row>
    <row r="54" spans="1:28" x14ac:dyDescent="0.25">
      <c r="A54" s="193" t="s">
        <v>203</v>
      </c>
      <c r="B54" s="216">
        <v>5535.9066773997802</v>
      </c>
      <c r="C54" s="216">
        <v>15222.905490302301</v>
      </c>
      <c r="D54" s="216">
        <v>42584.132169137498</v>
      </c>
      <c r="E54" s="216">
        <v>5543.0654342747303</v>
      </c>
      <c r="F54" s="216">
        <v>6130.6430105768404</v>
      </c>
      <c r="G54" s="216">
        <v>14492.921738756801</v>
      </c>
      <c r="H54" s="216">
        <v>13298.168693941499</v>
      </c>
      <c r="I54" s="216">
        <v>8933.1599986619203</v>
      </c>
      <c r="J54" s="216">
        <v>3711.7208887474198</v>
      </c>
      <c r="K54" s="216">
        <v>1906.4294960337199</v>
      </c>
      <c r="L54" s="216">
        <v>1451.04184169634</v>
      </c>
      <c r="M54" s="216">
        <v>2581.5644188629599</v>
      </c>
      <c r="N54" s="216">
        <v>3876.6582542106398</v>
      </c>
      <c r="O54" s="216">
        <v>2373.8806440006701</v>
      </c>
      <c r="P54" s="216">
        <v>1915.92317157308</v>
      </c>
      <c r="Q54" s="216">
        <v>2597.4733878983202</v>
      </c>
      <c r="R54" s="216">
        <v>1824.22192873941</v>
      </c>
      <c r="S54" s="216">
        <v>1558.2791611302</v>
      </c>
      <c r="T54" s="216">
        <v>1828.8149181619101</v>
      </c>
      <c r="U54" s="216">
        <v>2222.3517410054401</v>
      </c>
      <c r="V54" s="216">
        <v>2200.47014145299</v>
      </c>
      <c r="W54" s="216">
        <v>2407.9937979571901</v>
      </c>
      <c r="X54" s="216">
        <f t="shared" ref="X54" si="15">(X30/X9)*100</f>
        <v>2264.6579616356585</v>
      </c>
      <c r="Y54" s="216">
        <f t="shared" ref="Y54:Z54" si="16">(Y30/Y9)*100</f>
        <v>2327.9695209682382</v>
      </c>
      <c r="Z54" s="216">
        <f t="shared" si="16"/>
        <v>1553.4308080798269</v>
      </c>
      <c r="AA54" s="216">
        <f t="shared" ref="AA54" si="17">(AA30/AA9)*100</f>
        <v>2414.1108872428722</v>
      </c>
      <c r="AB54" s="216">
        <f t="shared" ref="AB54" si="18">(AB30/AB9)*100</f>
        <v>2726.6489072680097</v>
      </c>
    </row>
    <row r="55" spans="1:28" x14ac:dyDescent="0.25">
      <c r="A55" s="193" t="s">
        <v>204</v>
      </c>
      <c r="B55" s="216">
        <v>235.61976406261499</v>
      </c>
      <c r="C55" s="216">
        <v>293.09228269026801</v>
      </c>
      <c r="D55" s="216">
        <v>277.35003877527299</v>
      </c>
      <c r="E55" s="216">
        <v>297.68229654077101</v>
      </c>
      <c r="F55" s="216">
        <v>817.87251099298203</v>
      </c>
      <c r="G55" s="216">
        <v>950.51981906303695</v>
      </c>
      <c r="H55" s="216">
        <v>634.68126101769406</v>
      </c>
      <c r="I55" s="216">
        <v>807.55167834915801</v>
      </c>
      <c r="J55" s="216">
        <v>983.23592268343396</v>
      </c>
      <c r="K55" s="216">
        <v>1379.9736114673101</v>
      </c>
      <c r="L55" s="216">
        <v>1144.3716719868701</v>
      </c>
      <c r="M55" s="216">
        <v>7822.5611452564099</v>
      </c>
      <c r="N55" s="216">
        <v>12450.590253509499</v>
      </c>
      <c r="O55" s="216">
        <v>10213.9891164769</v>
      </c>
      <c r="P55" s="216">
        <v>6602.2357700598805</v>
      </c>
      <c r="Q55" s="216">
        <v>11332.4013177299</v>
      </c>
      <c r="R55" s="216">
        <v>5887.5751199034603</v>
      </c>
      <c r="S55" s="216">
        <v>9313.0306003496298</v>
      </c>
      <c r="T55" s="216">
        <v>16387.2855323474</v>
      </c>
      <c r="U55" s="216">
        <v>8928.10345030594</v>
      </c>
      <c r="V55" s="216">
        <v>24226.9604886161</v>
      </c>
      <c r="W55" s="216">
        <v>40898.974670064003</v>
      </c>
      <c r="X55" s="216">
        <f t="shared" ref="X55" si="19">(X31/X10)*100</f>
        <v>17489.465232010894</v>
      </c>
      <c r="Y55" s="216">
        <f t="shared" ref="Y55:Z55" si="20">(Y31/Y10)*100</f>
        <v>38177.170237144586</v>
      </c>
      <c r="Z55" s="216">
        <f t="shared" si="20"/>
        <v>13663.060090097501</v>
      </c>
      <c r="AA55" s="216">
        <f t="shared" ref="AA55" si="21">(AA31/AA10)*100</f>
        <v>13730.425778569679</v>
      </c>
      <c r="AB55" s="216">
        <f t="shared" ref="AB55" si="22">(AB31/AB10)*100</f>
        <v>7570.1254875771692</v>
      </c>
    </row>
    <row r="56" spans="1:28" x14ac:dyDescent="0.25">
      <c r="A56" s="197" t="s">
        <v>205</v>
      </c>
      <c r="B56" s="218">
        <v>1438.17039090085</v>
      </c>
      <c r="C56" s="219">
        <v>1855.68132802992</v>
      </c>
      <c r="D56" s="219">
        <v>1771.8842390734801</v>
      </c>
      <c r="E56" s="219">
        <v>1790.1000263833901</v>
      </c>
      <c r="F56" s="219">
        <v>1141.75905813137</v>
      </c>
      <c r="G56" s="219">
        <v>2967.5553854203699</v>
      </c>
      <c r="H56" s="219">
        <v>3011.0910932250499</v>
      </c>
      <c r="I56" s="219">
        <v>4187.0485935343004</v>
      </c>
      <c r="J56" s="219">
        <v>4027.9482858726601</v>
      </c>
      <c r="K56" s="219">
        <v>1726.24000025173</v>
      </c>
      <c r="L56" s="219">
        <v>1460.5392493142199</v>
      </c>
      <c r="M56" s="219">
        <v>1784.9373070843601</v>
      </c>
      <c r="N56" s="219">
        <v>1675.6313280054501</v>
      </c>
      <c r="O56" s="219">
        <v>1606.1878807855001</v>
      </c>
      <c r="P56" s="219">
        <v>1935.9967384392</v>
      </c>
      <c r="Q56" s="219">
        <v>1829.0286002912201</v>
      </c>
      <c r="R56" s="219">
        <v>1762.6618147750601</v>
      </c>
      <c r="S56" s="219">
        <v>2166.3144855345299</v>
      </c>
      <c r="T56" s="219">
        <v>2487.16072451948</v>
      </c>
      <c r="U56" s="219">
        <v>3304.3086336216002</v>
      </c>
      <c r="V56" s="219">
        <v>2228.5962832944001</v>
      </c>
      <c r="W56" s="219">
        <v>1910.50618440937</v>
      </c>
      <c r="X56" s="219">
        <f t="shared" ref="X56" si="23">(X32/X11)*100</f>
        <v>2205.1994044627941</v>
      </c>
      <c r="Y56" s="219">
        <f t="shared" ref="Y56:Z56" si="24">(Y32/Y11)*100</f>
        <v>2823.738912526384</v>
      </c>
      <c r="Z56" s="219">
        <f t="shared" si="24"/>
        <v>2771.5844045973172</v>
      </c>
      <c r="AA56" s="219">
        <f t="shared" ref="AA56" si="25">(AA32/AA11)*100</f>
        <v>2371.1826963163544</v>
      </c>
      <c r="AB56" s="219">
        <f t="shared" ref="AB56" si="26">(AB32/AB11)*100</f>
        <v>2225.4776356459593</v>
      </c>
    </row>
    <row r="57" spans="1:28" x14ac:dyDescent="0.25">
      <c r="A57" s="193" t="s">
        <v>206</v>
      </c>
      <c r="B57" s="216">
        <v>46037.420993529799</v>
      </c>
      <c r="C57" s="216">
        <v>178630.81389230001</v>
      </c>
      <c r="D57" s="216">
        <v>7676.1925160443097</v>
      </c>
      <c r="E57" s="216">
        <v>29807.345505068301</v>
      </c>
      <c r="F57" s="216">
        <v>1056.23207317267</v>
      </c>
      <c r="G57" s="216">
        <v>326.56781670846499</v>
      </c>
      <c r="H57" s="216">
        <v>298.34194754841297</v>
      </c>
      <c r="I57" s="216">
        <v>819.96890540135405</v>
      </c>
      <c r="J57" s="216">
        <v>633.82301915468304</v>
      </c>
      <c r="K57" s="216">
        <v>564.72464975881599</v>
      </c>
      <c r="L57" s="216">
        <v>856.19706403543</v>
      </c>
      <c r="M57" s="216">
        <v>1397.8418775530099</v>
      </c>
      <c r="N57" s="216">
        <v>496.963346806022</v>
      </c>
      <c r="O57" s="216">
        <v>486.65130665068398</v>
      </c>
      <c r="P57" s="216">
        <v>269.46929903625602</v>
      </c>
      <c r="Q57" s="216">
        <v>65.860336593278902</v>
      </c>
      <c r="R57" s="216">
        <v>58.7867968753173</v>
      </c>
      <c r="S57" s="216">
        <v>96.415103737745795</v>
      </c>
      <c r="T57" s="216">
        <v>372.18078339913598</v>
      </c>
      <c r="U57" s="216">
        <v>408.34923632828901</v>
      </c>
      <c r="V57" s="216">
        <v>257.78184907619999</v>
      </c>
      <c r="W57" s="216">
        <v>1460.2844435414199</v>
      </c>
      <c r="X57" s="216">
        <f t="shared" ref="X57" si="27">(X33/X12)*100</f>
        <v>226.39623928954671</v>
      </c>
      <c r="Y57" s="216">
        <f t="shared" ref="Y57:Z57" si="28">(Y33/Y12)*100</f>
        <v>156.09858779585448</v>
      </c>
      <c r="Z57" s="216">
        <f t="shared" si="28"/>
        <v>147.92360120479074</v>
      </c>
      <c r="AA57" s="216">
        <f t="shared" ref="AA57" si="29">(AA33/AA12)*100</f>
        <v>186.34021364020526</v>
      </c>
      <c r="AB57" s="216">
        <f t="shared" ref="AB57" si="30">(AB33/AB12)*100</f>
        <v>346.86087033646709</v>
      </c>
    </row>
    <row r="58" spans="1:28" x14ac:dyDescent="0.25">
      <c r="A58" s="197" t="s">
        <v>207</v>
      </c>
      <c r="B58" s="218">
        <v>309.452345659228</v>
      </c>
      <c r="C58" s="219">
        <v>865.664584417838</v>
      </c>
      <c r="D58" s="219">
        <v>727.16910653959201</v>
      </c>
      <c r="E58" s="221">
        <v>0</v>
      </c>
      <c r="F58" s="219">
        <v>1575.4659937629399</v>
      </c>
      <c r="G58" s="219">
        <v>1037.4382345886299</v>
      </c>
      <c r="H58" s="219">
        <v>3523.50533919598</v>
      </c>
      <c r="I58" s="219">
        <v>7584.3596588706596</v>
      </c>
      <c r="J58" s="219">
        <v>7326.1716529736996</v>
      </c>
      <c r="K58" s="219">
        <v>1464.80176200505</v>
      </c>
      <c r="L58" s="219">
        <v>98063.518370453996</v>
      </c>
      <c r="M58" s="219">
        <v>136869.32025577</v>
      </c>
      <c r="N58" s="219">
        <v>7289.1953067882596</v>
      </c>
      <c r="O58" s="219">
        <v>32313.965124283801</v>
      </c>
      <c r="P58" s="219">
        <v>52598.103576225003</v>
      </c>
      <c r="Q58" s="219">
        <v>2663.7242746922202</v>
      </c>
      <c r="R58" s="219">
        <v>380.60538676290702</v>
      </c>
      <c r="S58" s="219">
        <v>173.849522296983</v>
      </c>
      <c r="T58" s="219">
        <v>201.00867855783599</v>
      </c>
      <c r="U58" s="219">
        <v>3421.7215497498401</v>
      </c>
      <c r="V58" s="219">
        <v>10502.3711977604</v>
      </c>
      <c r="W58" s="219">
        <v>5380.3422325633101</v>
      </c>
      <c r="X58" s="219">
        <f t="shared" ref="X58" si="31">(X34/X13)*100</f>
        <v>18865.847950109925</v>
      </c>
      <c r="Y58" s="219">
        <f t="shared" ref="Y58:Z58" si="32">(Y34/Y13)*100</f>
        <v>3798.1839196869259</v>
      </c>
      <c r="Z58" s="219">
        <f t="shared" si="32"/>
        <v>1078.3367512594914</v>
      </c>
      <c r="AA58" s="219">
        <f t="shared" ref="AA58" si="33">(AA34/AA13)*100</f>
        <v>676.20892448323332</v>
      </c>
      <c r="AB58" s="219">
        <f t="shared" ref="AB58" si="34">(AB34/AB13)*100</f>
        <v>3630.9148219169479</v>
      </c>
    </row>
    <row r="59" spans="1:28" x14ac:dyDescent="0.25">
      <c r="A59" s="193" t="s">
        <v>208</v>
      </c>
      <c r="B59" s="216">
        <v>6.8477108552550501</v>
      </c>
      <c r="C59" s="216">
        <v>1.4325156186152499</v>
      </c>
      <c r="D59" s="216">
        <v>56.369149072844898</v>
      </c>
      <c r="E59" s="216">
        <v>27.5038401724977</v>
      </c>
      <c r="F59" s="216">
        <v>47.709244682175203</v>
      </c>
      <c r="G59" s="216">
        <v>9.9131034717110609</v>
      </c>
      <c r="H59" s="216">
        <v>34.3338602657699</v>
      </c>
      <c r="I59" s="216">
        <v>62.5863502314496</v>
      </c>
      <c r="J59" s="216">
        <v>93.430366192103605</v>
      </c>
      <c r="K59" s="202" t="s">
        <v>252</v>
      </c>
      <c r="L59" s="202" t="s">
        <v>252</v>
      </c>
      <c r="M59" s="216">
        <v>123.939957227367</v>
      </c>
      <c r="N59" s="216">
        <v>29.754335572388602</v>
      </c>
      <c r="O59" s="216">
        <v>42.7723800219092</v>
      </c>
      <c r="P59" s="216">
        <v>28.932997898444501</v>
      </c>
      <c r="Q59" s="216">
        <v>31.583053673342899</v>
      </c>
      <c r="R59" s="216">
        <v>27.1769525510955</v>
      </c>
      <c r="S59" s="216">
        <v>7.6856845357038903</v>
      </c>
      <c r="T59" s="216">
        <v>9.2063275798078106</v>
      </c>
      <c r="U59" s="216">
        <v>63.618749736577797</v>
      </c>
      <c r="V59" s="216">
        <v>40.209073254304201</v>
      </c>
      <c r="W59" s="216">
        <v>16.326388601366201</v>
      </c>
      <c r="X59" s="216">
        <f t="shared" ref="X59" si="35">(X35/X14)*100</f>
        <v>42.197986488575395</v>
      </c>
      <c r="Y59" s="216">
        <f t="shared" ref="Y59:Z59" si="36">(Y35/Y14)*100</f>
        <v>11.127218003143193</v>
      </c>
      <c r="Z59" s="216">
        <f t="shared" si="36"/>
        <v>5.8533956043705686</v>
      </c>
      <c r="AA59" s="216">
        <f t="shared" ref="AA59" si="37">(AA35/AA14)*100</f>
        <v>14.556097936264173</v>
      </c>
      <c r="AB59" s="216">
        <f t="shared" ref="AB59" si="38">(AB35/AB14)*100</f>
        <v>10.679195699791444</v>
      </c>
    </row>
    <row r="60" spans="1:28" x14ac:dyDescent="0.25">
      <c r="A60" s="193" t="s">
        <v>209</v>
      </c>
      <c r="B60" s="216">
        <v>17.6209502146231</v>
      </c>
      <c r="C60" s="216">
        <v>4.1938576279314903</v>
      </c>
      <c r="D60" s="216">
        <v>17.201573808247201</v>
      </c>
      <c r="E60" s="216">
        <v>8.6937971973469601</v>
      </c>
      <c r="F60" s="216">
        <v>3.7075731169616102</v>
      </c>
      <c r="G60" s="216">
        <v>7.1361862749249498</v>
      </c>
      <c r="H60" s="216">
        <v>7.1052791835219899</v>
      </c>
      <c r="I60" s="216">
        <v>1.20004543380886</v>
      </c>
      <c r="J60" s="216">
        <v>3.2451309593231601</v>
      </c>
      <c r="K60" s="202" t="s">
        <v>252</v>
      </c>
      <c r="L60" s="202" t="s">
        <v>252</v>
      </c>
      <c r="M60" s="216">
        <v>15.917892570607</v>
      </c>
      <c r="N60" s="216">
        <v>16.880266905170402</v>
      </c>
      <c r="O60" s="216">
        <v>0.68966207925485501</v>
      </c>
      <c r="P60" s="216">
        <v>3.0076013355761999</v>
      </c>
      <c r="Q60" s="216">
        <v>18.9253732876725</v>
      </c>
      <c r="R60" s="216">
        <v>0.88450805206523297</v>
      </c>
      <c r="S60" s="216">
        <v>0.51496069965003399</v>
      </c>
      <c r="T60" s="216">
        <v>0.88715629028406795</v>
      </c>
      <c r="U60" s="216">
        <v>1.9639388768200099</v>
      </c>
      <c r="V60" s="216">
        <v>7.6412937735108901</v>
      </c>
      <c r="W60" s="216">
        <v>4.8095788506514996</v>
      </c>
      <c r="X60" s="216">
        <f t="shared" ref="X60" si="39">(X36/X15)*100</f>
        <v>2.3773335840185483</v>
      </c>
      <c r="Y60" s="216">
        <f t="shared" ref="Y60:Z60" si="40">(Y36/Y15)*100</f>
        <v>2.2817474184783499</v>
      </c>
      <c r="Z60" s="216">
        <f t="shared" si="40"/>
        <v>2.0899622339062462</v>
      </c>
      <c r="AA60" s="216">
        <f t="shared" ref="AA60" si="41">(AA36/AA15)*100</f>
        <v>0.74275768952664811</v>
      </c>
      <c r="AB60" s="216">
        <f t="shared" ref="AB60" si="42">(AB36/AB15)*100</f>
        <v>0.54134654051611919</v>
      </c>
    </row>
    <row r="61" spans="1:28" x14ac:dyDescent="0.25">
      <c r="A61" s="193" t="s">
        <v>210</v>
      </c>
      <c r="B61" s="216">
        <v>783.04973768818797</v>
      </c>
      <c r="C61" s="216">
        <v>485.18321296812002</v>
      </c>
      <c r="D61" s="216">
        <v>591.40306893555703</v>
      </c>
      <c r="E61" s="216">
        <v>812.37963451115104</v>
      </c>
      <c r="F61" s="216">
        <v>232.83510004532801</v>
      </c>
      <c r="G61" s="216">
        <v>307.09410618797199</v>
      </c>
      <c r="H61" s="216">
        <v>244.98760497300799</v>
      </c>
      <c r="I61" s="216">
        <v>419.93632892690903</v>
      </c>
      <c r="J61" s="216">
        <v>636.21791498206301</v>
      </c>
      <c r="K61" s="202" t="s">
        <v>252</v>
      </c>
      <c r="L61" s="202" t="s">
        <v>252</v>
      </c>
      <c r="M61" s="216">
        <v>274.97632261583601</v>
      </c>
      <c r="N61" s="216">
        <v>211.730168796627</v>
      </c>
      <c r="O61" s="216">
        <v>210.277298281436</v>
      </c>
      <c r="P61" s="216">
        <v>487.55444381308399</v>
      </c>
      <c r="Q61" s="216">
        <v>321.903598934353</v>
      </c>
      <c r="R61" s="216">
        <v>235.866969282318</v>
      </c>
      <c r="S61" s="216">
        <v>410.90789541887102</v>
      </c>
      <c r="T61" s="216">
        <v>384.39664344486403</v>
      </c>
      <c r="U61" s="216">
        <v>704.23834844758699</v>
      </c>
      <c r="V61" s="216">
        <v>1141.24365874821</v>
      </c>
      <c r="W61" s="216">
        <v>242.09950471212201</v>
      </c>
      <c r="X61" s="216">
        <f t="shared" ref="X61" si="43">(X37/X16)*100</f>
        <v>100.72405380194877</v>
      </c>
      <c r="Y61" s="216">
        <f t="shared" ref="Y61:Z61" si="44">(Y37/Y16)*100</f>
        <v>43.806590818666471</v>
      </c>
      <c r="Z61" s="216">
        <f t="shared" si="44"/>
        <v>22.237862403354516</v>
      </c>
      <c r="AA61" s="216">
        <f t="shared" ref="AA61" si="45">(AA37/AA16)*100</f>
        <v>16.562649910147009</v>
      </c>
      <c r="AB61" s="216">
        <f t="shared" ref="AB61" si="46">(AB37/AB16)*100</f>
        <v>23.844399361183193</v>
      </c>
    </row>
    <row r="62" spans="1:28" x14ac:dyDescent="0.25">
      <c r="A62" s="203" t="s">
        <v>211</v>
      </c>
      <c r="B62" s="211">
        <v>2984.8197416010898</v>
      </c>
      <c r="C62" s="211">
        <v>4776.4005974066004</v>
      </c>
      <c r="D62" s="211">
        <v>8503.6453361987406</v>
      </c>
      <c r="E62" s="211">
        <v>6751.8517565119801</v>
      </c>
      <c r="F62" s="211">
        <v>8350.6207555474193</v>
      </c>
      <c r="G62" s="211">
        <v>12869.731047154701</v>
      </c>
      <c r="H62" s="211">
        <v>17962.742619962199</v>
      </c>
      <c r="I62" s="211">
        <v>12904.542282280599</v>
      </c>
      <c r="J62" s="211">
        <v>5897.8414511889896</v>
      </c>
      <c r="K62" s="211">
        <v>2833.7990414881401</v>
      </c>
      <c r="L62" s="211">
        <v>1861.13074708415</v>
      </c>
      <c r="M62" s="211">
        <v>2979.8573173904601</v>
      </c>
      <c r="N62" s="211">
        <v>4334.5302499469399</v>
      </c>
      <c r="O62" s="211">
        <v>2852.45172378504</v>
      </c>
      <c r="P62" s="211">
        <v>2404.4960711630201</v>
      </c>
      <c r="Q62" s="211">
        <v>3215.3981571005402</v>
      </c>
      <c r="R62" s="211">
        <v>2464.5543696866898</v>
      </c>
      <c r="S62" s="211">
        <v>1946.4398444988401</v>
      </c>
      <c r="T62" s="211">
        <v>1665.14632924289</v>
      </c>
      <c r="U62" s="211">
        <v>1609.54232376101</v>
      </c>
      <c r="V62" s="211">
        <v>1882.6743357262801</v>
      </c>
      <c r="W62" s="211">
        <v>2016.2100744274201</v>
      </c>
      <c r="X62" s="211">
        <f t="shared" ref="X62" si="47">(X38/X17)*100</f>
        <v>2633.4876878702748</v>
      </c>
      <c r="Y62" s="211">
        <f t="shared" ref="Y62:AA62" si="48">(Y38/Y17)*100</f>
        <v>2896.0534822414629</v>
      </c>
      <c r="Z62" s="211">
        <f t="shared" si="48"/>
        <v>1958.9551365655698</v>
      </c>
      <c r="AA62" s="211">
        <f t="shared" si="48"/>
        <v>3049.6382922340495</v>
      </c>
      <c r="AB62" s="211">
        <f t="shared" ref="AB62" si="49">(AB38/AB17)*100</f>
        <v>3377.2518384075993</v>
      </c>
    </row>
    <row r="63" spans="1:28" ht="25.5" customHeight="1" x14ac:dyDescent="0.25">
      <c r="A63" s="206" t="s">
        <v>212</v>
      </c>
      <c r="B63" s="220">
        <v>890.49875705915497</v>
      </c>
      <c r="C63" s="220">
        <v>1152.3489188400499</v>
      </c>
      <c r="D63" s="220">
        <v>1108.7559944562199</v>
      </c>
      <c r="E63" s="220">
        <v>1131.6387813254801</v>
      </c>
      <c r="F63" s="220">
        <v>1068.5697441724799</v>
      </c>
      <c r="G63" s="220">
        <v>2122.30515375201</v>
      </c>
      <c r="H63" s="220">
        <v>2199.3176834668202</v>
      </c>
      <c r="I63" s="220">
        <v>2755.8380123740899</v>
      </c>
      <c r="J63" s="220">
        <v>2865.6297797889702</v>
      </c>
      <c r="K63" s="220">
        <v>1681.82199466722</v>
      </c>
      <c r="L63" s="220">
        <v>1423.26603946108</v>
      </c>
      <c r="M63" s="220">
        <v>1971.9852763655499</v>
      </c>
      <c r="N63" s="220">
        <v>1925.5149356624299</v>
      </c>
      <c r="O63" s="220">
        <v>1816.55899013357</v>
      </c>
      <c r="P63" s="220">
        <v>2127.9443585388799</v>
      </c>
      <c r="Q63" s="220">
        <v>2092.0222117363601</v>
      </c>
      <c r="R63" s="220">
        <v>1892.15670718058</v>
      </c>
      <c r="S63" s="220">
        <v>2333.6583754142298</v>
      </c>
      <c r="T63" s="220">
        <v>2683.5620944071202</v>
      </c>
      <c r="U63" s="220">
        <v>3485.6402330503802</v>
      </c>
      <c r="V63" s="220">
        <v>2433.2001200117602</v>
      </c>
      <c r="W63" s="220">
        <v>2109.1190223004101</v>
      </c>
      <c r="X63" s="220">
        <f t="shared" ref="X63" si="50">(X39/X18)*100</f>
        <v>2465.548578469547</v>
      </c>
      <c r="Y63" s="220">
        <f t="shared" ref="Y63:AA63" si="51">(Y39/Y18)*100</f>
        <v>3366.7653649252061</v>
      </c>
      <c r="Z63" s="220">
        <f t="shared" si="51"/>
        <v>3193.0825686463841</v>
      </c>
      <c r="AA63" s="220">
        <f t="shared" si="51"/>
        <v>2663.8879381781198</v>
      </c>
      <c r="AB63" s="220">
        <f t="shared" ref="AB63" si="52">(AB39/AB18)*100</f>
        <v>2397.9919248078372</v>
      </c>
    </row>
    <row r="64" spans="1:28" x14ac:dyDescent="0.25">
      <c r="A64" s="209" t="s">
        <v>213</v>
      </c>
      <c r="B64" s="220">
        <v>1454.5196513667699</v>
      </c>
      <c r="C64" s="220">
        <v>2065.27711582761</v>
      </c>
      <c r="D64" s="220">
        <v>2295.6740331767801</v>
      </c>
      <c r="E64" s="220">
        <v>2278.52004483065</v>
      </c>
      <c r="F64" s="220">
        <v>2449.4708309630701</v>
      </c>
      <c r="G64" s="220">
        <v>4630.4370376964798</v>
      </c>
      <c r="H64" s="220">
        <v>5122.3672288075404</v>
      </c>
      <c r="I64" s="220">
        <v>5696.3017331802303</v>
      </c>
      <c r="J64" s="220">
        <v>4240.0018341954401</v>
      </c>
      <c r="K64" s="220">
        <v>2243.2923352416501</v>
      </c>
      <c r="L64" s="220">
        <v>1644.9690775696099</v>
      </c>
      <c r="M64" s="220">
        <v>2424.11662380896</v>
      </c>
      <c r="N64" s="220">
        <v>2956.79073734654</v>
      </c>
      <c r="O64" s="220">
        <v>2319.7773800384898</v>
      </c>
      <c r="P64" s="220">
        <v>2268.6715920820302</v>
      </c>
      <c r="Q64" s="220">
        <v>2598.5324957551102</v>
      </c>
      <c r="R64" s="220">
        <v>2180.9712731514401</v>
      </c>
      <c r="S64" s="220">
        <v>2109.5229284434699</v>
      </c>
      <c r="T64" s="220">
        <v>2024.9786819068599</v>
      </c>
      <c r="U64" s="220">
        <v>2212.8899705859399</v>
      </c>
      <c r="V64" s="220">
        <v>2107.4598885771702</v>
      </c>
      <c r="W64" s="220">
        <v>2062.08357850324</v>
      </c>
      <c r="X64" s="220">
        <f t="shared" ref="X64" si="53">(X40/X19)*100</f>
        <v>2542.8380107197377</v>
      </c>
      <c r="Y64" s="220">
        <f t="shared" ref="Y64:AA64" si="54">(Y40/Y19)*100</f>
        <v>3174.4436777626838</v>
      </c>
      <c r="Z64" s="220">
        <f t="shared" si="54"/>
        <v>2598.098803413377</v>
      </c>
      <c r="AA64" s="220">
        <f t="shared" si="54"/>
        <v>2808.2848869394074</v>
      </c>
      <c r="AB64" s="220">
        <f t="shared" ref="AB64" si="55">(AB40/AB19)*100</f>
        <v>2816.182646145357</v>
      </c>
    </row>
    <row r="65" spans="1:28" x14ac:dyDescent="0.25">
      <c r="A65" s="210" t="s">
        <v>214</v>
      </c>
      <c r="B65" s="211">
        <v>1555.2316532191301</v>
      </c>
      <c r="C65" s="211">
        <v>2245.0871684072099</v>
      </c>
      <c r="D65" s="211">
        <v>2358.5134393906501</v>
      </c>
      <c r="E65" s="211">
        <v>2374.2274114126299</v>
      </c>
      <c r="F65" s="211">
        <v>2304.6180210904299</v>
      </c>
      <c r="G65" s="211">
        <v>3516.4153622246799</v>
      </c>
      <c r="H65" s="211">
        <v>4197.4662607799501</v>
      </c>
      <c r="I65" s="211">
        <v>5029.47191470897</v>
      </c>
      <c r="J65" s="211">
        <v>3752.6340560543499</v>
      </c>
      <c r="K65" s="211">
        <v>2123.3397726978801</v>
      </c>
      <c r="L65" s="211">
        <v>1639.50623564338</v>
      </c>
      <c r="M65" s="211">
        <v>2422.5358029972099</v>
      </c>
      <c r="N65" s="211">
        <v>2828.8423886414898</v>
      </c>
      <c r="O65" s="211">
        <v>2251.1162592838</v>
      </c>
      <c r="P65" s="211">
        <v>2160.5497489661002</v>
      </c>
      <c r="Q65" s="211">
        <v>2331.31064523131</v>
      </c>
      <c r="R65" s="211">
        <v>2047.2943061733599</v>
      </c>
      <c r="S65" s="211">
        <v>1906.1463250281299</v>
      </c>
      <c r="T65" s="211">
        <v>1936.52254804977</v>
      </c>
      <c r="U65" s="211">
        <v>2182.3027605994098</v>
      </c>
      <c r="V65" s="211">
        <v>2089.3866611102499</v>
      </c>
      <c r="W65" s="211">
        <v>2064.8608207061998</v>
      </c>
      <c r="X65" s="211">
        <f t="shared" ref="X65" si="56">(X41/X20)*100</f>
        <v>2481.6095705401417</v>
      </c>
      <c r="Y65" s="211">
        <f t="shared" ref="Y65:AA65" si="57">(Y41/Y20)*100</f>
        <v>2966.2221548855987</v>
      </c>
      <c r="Z65" s="211">
        <f t="shared" si="57"/>
        <v>2427.7324760027968</v>
      </c>
      <c r="AA65" s="211">
        <f t="shared" si="57"/>
        <v>2625.1674554891883</v>
      </c>
      <c r="AB65" s="211">
        <f t="shared" ref="AB65" si="58">(AB41/AB20)*100</f>
        <v>2718.6494443417432</v>
      </c>
    </row>
    <row r="66" spans="1:28" x14ac:dyDescent="0.25">
      <c r="A66" s="210" t="s">
        <v>215</v>
      </c>
      <c r="B66" s="211">
        <v>184.32803652344401</v>
      </c>
      <c r="C66" s="211">
        <v>55.9955747890493</v>
      </c>
      <c r="D66" s="211">
        <v>89.479179692552606</v>
      </c>
      <c r="E66" s="211">
        <v>120.414976317477</v>
      </c>
      <c r="F66" s="211">
        <v>63.200848690107797</v>
      </c>
      <c r="G66" s="211">
        <v>53.368434282860399</v>
      </c>
      <c r="H66" s="211">
        <v>69.736286057459694</v>
      </c>
      <c r="I66" s="211">
        <v>137.545823126328</v>
      </c>
      <c r="J66" s="211">
        <v>135.08411474064101</v>
      </c>
      <c r="K66" s="204"/>
      <c r="L66" s="204"/>
      <c r="M66" s="211">
        <v>113.39993286328701</v>
      </c>
      <c r="N66" s="211">
        <v>122.51597789684701</v>
      </c>
      <c r="O66" s="211">
        <v>74.068990013888595</v>
      </c>
      <c r="P66" s="211">
        <v>192.45728164792899</v>
      </c>
      <c r="Q66" s="211">
        <v>225.56615482518799</v>
      </c>
      <c r="R66" s="211">
        <v>119.729974235315</v>
      </c>
      <c r="S66" s="211">
        <v>138.11719324755501</v>
      </c>
      <c r="T66" s="211">
        <v>92.041394634767499</v>
      </c>
      <c r="U66" s="211">
        <v>197.70391275108</v>
      </c>
      <c r="V66" s="211">
        <v>201.30219472439299</v>
      </c>
      <c r="W66" s="211">
        <v>106.215663490213</v>
      </c>
      <c r="X66" s="211">
        <f t="shared" ref="X66" si="59">(X42/X21)*100</f>
        <v>61.31339887825041</v>
      </c>
      <c r="Y66" s="211">
        <f t="shared" ref="Y66:AA66" si="60">(Y42/Y21)*100</f>
        <v>24.171960236989314</v>
      </c>
      <c r="Z66" s="211">
        <f t="shared" si="60"/>
        <v>14.579548608400817</v>
      </c>
      <c r="AA66" s="211">
        <f t="shared" si="60"/>
        <v>8.6497970978080048</v>
      </c>
      <c r="AB66" s="211">
        <f t="shared" ref="AB66" si="61">(AB42/AB21)*100</f>
        <v>9.1257386308124655</v>
      </c>
    </row>
    <row r="67" spans="1:28" x14ac:dyDescent="0.25">
      <c r="A67" s="212" t="s">
        <v>216</v>
      </c>
      <c r="B67" s="213">
        <v>768.35332168363595</v>
      </c>
      <c r="C67" s="214">
        <v>479.43315183819902</v>
      </c>
      <c r="D67" s="214">
        <v>621.51832289963397</v>
      </c>
      <c r="E67" s="214">
        <v>596.99102236967803</v>
      </c>
      <c r="F67" s="214">
        <v>665.320838800057</v>
      </c>
      <c r="G67" s="214">
        <v>625.898894304691</v>
      </c>
      <c r="H67" s="214">
        <v>814.275531328836</v>
      </c>
      <c r="I67" s="214">
        <v>1249.0135493081</v>
      </c>
      <c r="J67" s="214">
        <v>1254.14423099495</v>
      </c>
      <c r="K67" s="214">
        <v>2123.48812476188</v>
      </c>
      <c r="L67" s="214">
        <v>1639.53078944556</v>
      </c>
      <c r="M67" s="214">
        <v>1475.6768782415199</v>
      </c>
      <c r="N67" s="214">
        <v>2077.5844294288199</v>
      </c>
      <c r="O67" s="214">
        <v>1814.5958875737999</v>
      </c>
      <c r="P67" s="214">
        <v>1961.3515453023999</v>
      </c>
      <c r="Q67" s="214">
        <v>1997.1025971911399</v>
      </c>
      <c r="R67" s="214">
        <v>1458.1140622406899</v>
      </c>
      <c r="S67" s="214">
        <v>1377.8617965562601</v>
      </c>
      <c r="T67" s="214">
        <v>1397.6708635090899</v>
      </c>
      <c r="U67" s="214">
        <v>1837.42903080067</v>
      </c>
      <c r="V67" s="214">
        <v>1776.61824824718</v>
      </c>
      <c r="W67" s="214">
        <v>1499.6983012829601</v>
      </c>
      <c r="X67" s="214">
        <f t="shared" ref="X67" si="62">(X43/X22)*100</f>
        <v>1447.358549650409</v>
      </c>
      <c r="Y67" s="214">
        <f t="shared" ref="Y67:AA67" si="63">(Y43/Y22)*100</f>
        <v>1347.1787173243538</v>
      </c>
      <c r="Z67" s="214">
        <f t="shared" si="63"/>
        <v>1128.4111344761909</v>
      </c>
      <c r="AA67" s="214">
        <f t="shared" si="63"/>
        <v>1142.5883377746864</v>
      </c>
      <c r="AB67" s="214">
        <f t="shared" ref="AB67" si="64">(AB43/AB22)*100</f>
        <v>1227.3441983609368</v>
      </c>
    </row>
    <row r="68" spans="1:28" x14ac:dyDescent="0.25">
      <c r="A68" s="27" t="s">
        <v>253</v>
      </c>
      <c r="B68" s="27"/>
      <c r="C68" s="27"/>
      <c r="D68" s="27"/>
      <c r="E68" s="27"/>
    </row>
    <row r="69" spans="1:28" x14ac:dyDescent="0.25">
      <c r="A69" s="27" t="s">
        <v>218</v>
      </c>
      <c r="B69" s="27"/>
      <c r="C69" s="27"/>
      <c r="D69" s="27"/>
      <c r="E69" s="27"/>
    </row>
  </sheetData>
  <mergeCells count="12">
    <mergeCell ref="A26:AB26"/>
    <mergeCell ref="Y28:Z28"/>
    <mergeCell ref="Y52:Z52"/>
    <mergeCell ref="B28:X28"/>
    <mergeCell ref="B52:X52"/>
    <mergeCell ref="A46:AB46"/>
    <mergeCell ref="A50:AB50"/>
    <mergeCell ref="B7:X7"/>
    <mergeCell ref="Y7:Z7"/>
    <mergeCell ref="A1:AB1"/>
    <mergeCell ref="A3:AB3"/>
    <mergeCell ref="A5:AB5"/>
  </mergeCells>
  <pageMargins left="0.7" right="0.7" top="0.75" bottom="0.75" header="0.51180555555555496" footer="0.51180555555555496"/>
  <pageSetup paperSize="9" scale="23" firstPageNumber="0" orientation="portrait" horizontalDpi="300" verticalDpi="300" r:id="rId1"/>
  <rowBreaks count="1" manualBreakCount="1">
    <brk id="45" max="16383" man="1"/>
  </rowBreaks>
  <ignoredErrors>
    <ignoredError sqref="X38:Z42 X20:Y21 X17:Y17 X18:Y18 X19:Y19 Z20:Z21 Z17:AA19 AA20:AA21 AA38:AA42 AB17:AB21 AB38:AB42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9"/>
  <sheetViews>
    <sheetView showGridLines="0" zoomScale="60" zoomScaleNormal="60" workbookViewId="0">
      <selection activeCell="B29" sqref="B29:AB43"/>
    </sheetView>
  </sheetViews>
  <sheetFormatPr defaultColWidth="8.7109375" defaultRowHeight="15" x14ac:dyDescent="0.25"/>
  <cols>
    <col min="1" max="1" width="74.5703125" customWidth="1"/>
    <col min="2" max="12" width="15.7109375" customWidth="1"/>
    <col min="13" max="21" width="17" customWidth="1"/>
    <col min="22" max="23" width="16.7109375" bestFit="1" customWidth="1"/>
    <col min="24" max="26" width="17.7109375" bestFit="1" customWidth="1"/>
    <col min="27" max="27" width="16.7109375" bestFit="1" customWidth="1"/>
    <col min="28" max="28" width="17" bestFit="1" customWidth="1"/>
    <col min="29" max="1025" width="11.42578125"/>
  </cols>
  <sheetData>
    <row r="1" spans="1:28" ht="42.75" customHeight="1" x14ac:dyDescent="0.25">
      <c r="A1" s="314" t="s">
        <v>227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</row>
    <row r="2" spans="1:28" ht="11.25" customHeight="1" x14ac:dyDescent="0.25"/>
    <row r="3" spans="1:28" ht="25.5" customHeight="1" x14ac:dyDescent="0.25">
      <c r="A3" s="346" t="s">
        <v>49</v>
      </c>
      <c r="B3" s="346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</row>
    <row r="5" spans="1:28" ht="17.25" customHeight="1" x14ac:dyDescent="0.25">
      <c r="A5" s="347" t="s">
        <v>201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7"/>
      <c r="T5" s="347"/>
      <c r="U5" s="347"/>
      <c r="V5" s="347"/>
      <c r="W5" s="347"/>
      <c r="X5" s="347"/>
      <c r="Y5" s="347"/>
      <c r="Z5" s="347"/>
      <c r="AA5" s="347"/>
      <c r="AB5" s="347"/>
    </row>
    <row r="6" spans="1:28" ht="15.75" thickBot="1" x14ac:dyDescent="0.3">
      <c r="A6" s="191"/>
      <c r="B6" s="19">
        <v>1997</v>
      </c>
      <c r="C6" s="19">
        <v>1998</v>
      </c>
      <c r="D6" s="19">
        <v>1999</v>
      </c>
      <c r="E6" s="19">
        <v>2000</v>
      </c>
      <c r="F6" s="19">
        <v>2001</v>
      </c>
      <c r="G6" s="19">
        <v>2002</v>
      </c>
      <c r="H6" s="19">
        <v>2003</v>
      </c>
      <c r="I6" s="19">
        <v>2004</v>
      </c>
      <c r="J6" s="19">
        <v>2005</v>
      </c>
      <c r="K6" s="19">
        <v>2006</v>
      </c>
      <c r="L6" s="19">
        <v>2007</v>
      </c>
      <c r="M6" s="19">
        <v>2008</v>
      </c>
      <c r="N6" s="19">
        <v>2009</v>
      </c>
      <c r="O6" s="19">
        <v>2010</v>
      </c>
      <c r="P6" s="19">
        <v>2011</v>
      </c>
      <c r="Q6" s="19">
        <v>2012</v>
      </c>
      <c r="R6" s="19">
        <v>2013</v>
      </c>
      <c r="S6" s="19">
        <v>2014</v>
      </c>
      <c r="T6" s="19">
        <v>2015</v>
      </c>
      <c r="U6" s="19">
        <v>2016</v>
      </c>
      <c r="V6" s="19">
        <v>2017</v>
      </c>
      <c r="W6" s="19">
        <v>2018</v>
      </c>
      <c r="X6" s="33">
        <v>2019</v>
      </c>
      <c r="Y6" s="33">
        <v>2020</v>
      </c>
      <c r="Z6" s="33">
        <v>2021</v>
      </c>
      <c r="AA6" s="33">
        <v>2022</v>
      </c>
      <c r="AB6" s="33" t="s">
        <v>256</v>
      </c>
    </row>
    <row r="7" spans="1:28" ht="15.75" customHeight="1" thickBot="1" x14ac:dyDescent="0.3">
      <c r="A7" s="192" t="s">
        <v>169</v>
      </c>
      <c r="B7" s="345" t="s">
        <v>222</v>
      </c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294"/>
      <c r="AB7" s="294"/>
    </row>
    <row r="8" spans="1:28" x14ac:dyDescent="0.25">
      <c r="A8" s="193" t="s">
        <v>202</v>
      </c>
      <c r="B8" s="216">
        <v>2606.555715</v>
      </c>
      <c r="C8" s="216">
        <v>2103.8577479999999</v>
      </c>
      <c r="D8" s="216">
        <v>1707.0473360000001</v>
      </c>
      <c r="E8" s="216">
        <v>1030.64519</v>
      </c>
      <c r="F8" s="217">
        <v>658.76274999999998</v>
      </c>
      <c r="G8" s="216">
        <v>919.66444000000001</v>
      </c>
      <c r="H8" s="216">
        <v>102.83525</v>
      </c>
      <c r="I8" s="216">
        <v>213.50129999999999</v>
      </c>
      <c r="J8" s="216">
        <v>4.5151500000000002</v>
      </c>
      <c r="K8" s="216">
        <v>406.62817999999999</v>
      </c>
      <c r="L8" s="216">
        <v>2900.9080600000002</v>
      </c>
      <c r="M8" s="216">
        <v>3740.9740700000002</v>
      </c>
      <c r="N8" s="216">
        <v>3049.6364400000002</v>
      </c>
      <c r="O8" s="216">
        <v>5244.4010200000002</v>
      </c>
      <c r="P8" s="216">
        <v>5075.9949699999997</v>
      </c>
      <c r="Q8" s="216">
        <v>4859.7816300000004</v>
      </c>
      <c r="R8" s="216">
        <v>3067.61672</v>
      </c>
      <c r="S8" s="216">
        <v>4526.1396500000001</v>
      </c>
      <c r="T8" s="216">
        <v>16876.710060000001</v>
      </c>
      <c r="U8" s="216">
        <v>25678.417030000001</v>
      </c>
      <c r="V8" s="216">
        <v>22661.781139999999</v>
      </c>
      <c r="W8" s="216">
        <v>15625.309509999999</v>
      </c>
      <c r="X8" s="216">
        <v>5761.9216100000003</v>
      </c>
      <c r="Y8" s="216">
        <v>3845.1531900000004</v>
      </c>
      <c r="Z8" s="216">
        <v>3622.9008999999996</v>
      </c>
      <c r="AA8" s="216">
        <v>3073.7771300000004</v>
      </c>
      <c r="AB8" s="216">
        <v>3565.9618299999997</v>
      </c>
    </row>
    <row r="9" spans="1:28" x14ac:dyDescent="0.25">
      <c r="A9" s="193" t="s">
        <v>203</v>
      </c>
      <c r="B9" s="216">
        <v>1527.3362930000001</v>
      </c>
      <c r="C9" s="216">
        <v>539.06170499999996</v>
      </c>
      <c r="D9" s="216">
        <v>300.67915799999997</v>
      </c>
      <c r="E9" s="216">
        <v>2312.11454</v>
      </c>
      <c r="F9" s="216">
        <v>2759.76836</v>
      </c>
      <c r="G9" s="216">
        <v>1295.3884599999999</v>
      </c>
      <c r="H9" s="216">
        <v>1615.61051</v>
      </c>
      <c r="I9" s="216">
        <v>2728.8157799999999</v>
      </c>
      <c r="J9" s="216">
        <v>10956.597100000001</v>
      </c>
      <c r="K9" s="216">
        <v>22058.489290000001</v>
      </c>
      <c r="L9" s="216">
        <v>26066.116109999999</v>
      </c>
      <c r="M9" s="216">
        <v>21227.666249999998</v>
      </c>
      <c r="N9" s="216">
        <v>18624.864369999999</v>
      </c>
      <c r="O9" s="216">
        <v>21581.059020000001</v>
      </c>
      <c r="P9" s="216">
        <v>23863.626370000002</v>
      </c>
      <c r="Q9" s="216">
        <v>18758.742200000001</v>
      </c>
      <c r="R9" s="216">
        <v>26844.03284</v>
      </c>
      <c r="S9" s="216">
        <v>29167.23085</v>
      </c>
      <c r="T9" s="216">
        <v>27849.059369999999</v>
      </c>
      <c r="U9" s="216">
        <v>23936.896560000001</v>
      </c>
      <c r="V9" s="216">
        <v>32530.449690000001</v>
      </c>
      <c r="W9" s="216">
        <v>21578.034009999999</v>
      </c>
      <c r="X9" s="216">
        <v>28228.905619999998</v>
      </c>
      <c r="Y9" s="216">
        <v>22787.314440000006</v>
      </c>
      <c r="Z9" s="216">
        <v>28831.251949999998</v>
      </c>
      <c r="AA9" s="216">
        <v>27642.008380000003</v>
      </c>
      <c r="AB9" s="216">
        <v>35127.530279999992</v>
      </c>
    </row>
    <row r="10" spans="1:28" x14ac:dyDescent="0.25">
      <c r="A10" s="193" t="s">
        <v>204</v>
      </c>
      <c r="B10" s="216">
        <v>4166.9741199999999</v>
      </c>
      <c r="C10" s="216">
        <v>2822.4616999999998</v>
      </c>
      <c r="D10" s="216">
        <v>3619.6910520000001</v>
      </c>
      <c r="E10" s="216">
        <v>3198.6297199999999</v>
      </c>
      <c r="F10" s="216">
        <v>1987.25648</v>
      </c>
      <c r="G10" s="216">
        <v>2362.0395899999999</v>
      </c>
      <c r="H10" s="216">
        <v>2613.09951</v>
      </c>
      <c r="I10" s="216">
        <v>2779.7728099999999</v>
      </c>
      <c r="J10" s="216">
        <v>2869.04666</v>
      </c>
      <c r="K10" s="216">
        <v>2277.1428700000001</v>
      </c>
      <c r="L10" s="216">
        <v>2754.5898400000001</v>
      </c>
      <c r="M10" s="216">
        <v>593.82932000000005</v>
      </c>
      <c r="N10" s="216">
        <v>449.61730999999997</v>
      </c>
      <c r="O10" s="216">
        <v>504.20317999999997</v>
      </c>
      <c r="P10" s="216">
        <v>558.87983999999994</v>
      </c>
      <c r="Q10" s="216">
        <v>492.50450999999998</v>
      </c>
      <c r="R10" s="216">
        <v>839.91444000000001</v>
      </c>
      <c r="S10" s="216">
        <v>694.85938999999996</v>
      </c>
      <c r="T10" s="216">
        <v>496.70575000000002</v>
      </c>
      <c r="U10" s="216">
        <v>847.12604999999996</v>
      </c>
      <c r="V10" s="216">
        <v>417.83303999999998</v>
      </c>
      <c r="W10" s="216">
        <v>177.35741999999999</v>
      </c>
      <c r="X10" s="216">
        <v>969.46947999999986</v>
      </c>
      <c r="Y10" s="216">
        <v>850.59994999999981</v>
      </c>
      <c r="Z10" s="216">
        <v>1601.3903699999996</v>
      </c>
      <c r="AA10" s="216">
        <v>1036.9197199999999</v>
      </c>
      <c r="AB10" s="216">
        <v>998.57393000000002</v>
      </c>
    </row>
    <row r="11" spans="1:28" x14ac:dyDescent="0.25">
      <c r="A11" s="197" t="s">
        <v>205</v>
      </c>
      <c r="B11" s="218">
        <v>6197.1384239999998</v>
      </c>
      <c r="C11" s="219">
        <v>4392.4030839999996</v>
      </c>
      <c r="D11" s="219">
        <v>6762.1477370000002</v>
      </c>
      <c r="E11" s="219">
        <v>6269.8711999999996</v>
      </c>
      <c r="F11" s="219">
        <v>8583.3441700000003</v>
      </c>
      <c r="G11" s="219">
        <v>3846.6520700000001</v>
      </c>
      <c r="H11" s="219">
        <v>5166.4408400000002</v>
      </c>
      <c r="I11" s="219">
        <v>3681.2585600000002</v>
      </c>
      <c r="J11" s="219">
        <v>3376.6365799999999</v>
      </c>
      <c r="K11" s="219">
        <v>6161.9457499999999</v>
      </c>
      <c r="L11" s="219">
        <v>7116.8612499999999</v>
      </c>
      <c r="M11" s="219">
        <v>7887.1465399999997</v>
      </c>
      <c r="N11" s="219">
        <v>8389.9636499999997</v>
      </c>
      <c r="O11" s="219">
        <v>13063.566349999999</v>
      </c>
      <c r="P11" s="219">
        <v>16769.782190000002</v>
      </c>
      <c r="Q11" s="219">
        <v>19519.969819999998</v>
      </c>
      <c r="R11" s="219">
        <v>18552.65496</v>
      </c>
      <c r="S11" s="219">
        <v>19797.05459</v>
      </c>
      <c r="T11" s="219">
        <v>16664.426660000001</v>
      </c>
      <c r="U11" s="219">
        <v>15928.282230000001</v>
      </c>
      <c r="V11" s="219">
        <v>27043.39472</v>
      </c>
      <c r="W11" s="219">
        <v>25490.244569999999</v>
      </c>
      <c r="X11" s="219">
        <v>32173.05578999998</v>
      </c>
      <c r="Y11" s="219">
        <v>34460.249160000007</v>
      </c>
      <c r="Z11" s="219">
        <v>38769.731889999995</v>
      </c>
      <c r="AA11" s="219">
        <v>58733.111720000015</v>
      </c>
      <c r="AB11" s="219">
        <v>61063.808929999992</v>
      </c>
    </row>
    <row r="12" spans="1:28" x14ac:dyDescent="0.25">
      <c r="A12" s="193" t="s">
        <v>206</v>
      </c>
      <c r="B12" s="216">
        <v>31.354814000000001</v>
      </c>
      <c r="C12" s="216">
        <v>8.1642609999999998</v>
      </c>
      <c r="D12" s="216">
        <v>306.04129699999999</v>
      </c>
      <c r="E12" s="216">
        <v>47.282080000000001</v>
      </c>
      <c r="F12" s="216">
        <v>1528.78469</v>
      </c>
      <c r="G12" s="216">
        <v>1696.70147</v>
      </c>
      <c r="H12" s="216">
        <v>1188.8877</v>
      </c>
      <c r="I12" s="216">
        <v>1064.37762</v>
      </c>
      <c r="J12" s="216">
        <v>1539.6572699999999</v>
      </c>
      <c r="K12" s="216">
        <v>1789.2749899999999</v>
      </c>
      <c r="L12" s="216">
        <v>931.86716999999999</v>
      </c>
      <c r="M12" s="216">
        <v>638.32509000000005</v>
      </c>
      <c r="N12" s="216">
        <v>1794.94534</v>
      </c>
      <c r="O12" s="216">
        <v>1360.1674499999999</v>
      </c>
      <c r="P12" s="216">
        <v>2255.2154700000001</v>
      </c>
      <c r="Q12" s="216">
        <v>3881.107</v>
      </c>
      <c r="R12" s="216">
        <v>2079.5200199999999</v>
      </c>
      <c r="S12" s="216">
        <v>2499.2626700000001</v>
      </c>
      <c r="T12" s="216">
        <v>502.16478000000001</v>
      </c>
      <c r="U12" s="216">
        <v>429.83285999999998</v>
      </c>
      <c r="V12" s="216">
        <v>320.82650000000001</v>
      </c>
      <c r="W12" s="216">
        <v>86.018690000000007</v>
      </c>
      <c r="X12" s="216">
        <v>1009.06602</v>
      </c>
      <c r="Y12" s="216">
        <v>1654.7726299999997</v>
      </c>
      <c r="Z12" s="216">
        <v>2275.44652</v>
      </c>
      <c r="AA12" s="216">
        <v>2594.6494100000004</v>
      </c>
      <c r="AB12" s="216">
        <v>2111.5236</v>
      </c>
    </row>
    <row r="13" spans="1:28" x14ac:dyDescent="0.25">
      <c r="A13" s="197" t="s">
        <v>207</v>
      </c>
      <c r="B13" s="218">
        <v>585.11423400000001</v>
      </c>
      <c r="C13" s="219">
        <v>71.125870000000006</v>
      </c>
      <c r="D13" s="219">
        <v>134.194422</v>
      </c>
      <c r="E13" s="221">
        <v>0</v>
      </c>
      <c r="F13" s="219">
        <v>66.859250000000003</v>
      </c>
      <c r="G13" s="219">
        <v>129.78959</v>
      </c>
      <c r="H13" s="219">
        <v>53.009</v>
      </c>
      <c r="I13" s="219">
        <v>61.184220000000003</v>
      </c>
      <c r="J13" s="219">
        <v>133.87415999999999</v>
      </c>
      <c r="K13" s="219">
        <v>294.08837999999997</v>
      </c>
      <c r="L13" s="219">
        <v>19.084029999999998</v>
      </c>
      <c r="M13" s="219">
        <v>11.597810000000001</v>
      </c>
      <c r="N13" s="219">
        <v>46.664729999999999</v>
      </c>
      <c r="O13" s="219">
        <v>115.61713</v>
      </c>
      <c r="P13" s="219">
        <v>41.59693</v>
      </c>
      <c r="Q13" s="219">
        <v>177.71481</v>
      </c>
      <c r="R13" s="219">
        <v>1253.2230999999999</v>
      </c>
      <c r="S13" s="219">
        <v>3603.3735799999999</v>
      </c>
      <c r="T13" s="219">
        <v>2244.70696</v>
      </c>
      <c r="U13" s="219">
        <v>132.95242999999999</v>
      </c>
      <c r="V13" s="219">
        <v>113.19082</v>
      </c>
      <c r="W13" s="219">
        <v>123.03839000000001</v>
      </c>
      <c r="X13" s="219">
        <v>68.248769999999993</v>
      </c>
      <c r="Y13" s="219">
        <v>476.46003999999994</v>
      </c>
      <c r="Z13" s="219">
        <v>1300.3286000000001</v>
      </c>
      <c r="AA13" s="219">
        <v>2033.3399899999999</v>
      </c>
      <c r="AB13" s="219">
        <v>227.67900000000003</v>
      </c>
    </row>
    <row r="14" spans="1:28" x14ac:dyDescent="0.25">
      <c r="A14" s="193" t="s">
        <v>208</v>
      </c>
      <c r="B14" s="216">
        <v>771.84419300000002</v>
      </c>
      <c r="C14" s="216">
        <v>1591.9420560000001</v>
      </c>
      <c r="D14" s="216">
        <v>1129.4276199999999</v>
      </c>
      <c r="E14" s="216">
        <v>1928.7499299999999</v>
      </c>
      <c r="F14" s="216">
        <v>1491.0852199999999</v>
      </c>
      <c r="G14" s="216">
        <v>3630.3388300000001</v>
      </c>
      <c r="H14" s="216">
        <v>1746.6172999999999</v>
      </c>
      <c r="I14" s="216">
        <v>1898.4430500000001</v>
      </c>
      <c r="J14" s="216">
        <v>2236.39419</v>
      </c>
      <c r="K14" s="216">
        <v>2173.5005799999999</v>
      </c>
      <c r="L14" s="216">
        <v>2042.0418099999999</v>
      </c>
      <c r="M14" s="216">
        <v>1641.16446</v>
      </c>
      <c r="N14" s="216">
        <v>1346.5351900000001</v>
      </c>
      <c r="O14" s="216">
        <v>1770.8475599999999</v>
      </c>
      <c r="P14" s="216">
        <v>1624.84736</v>
      </c>
      <c r="Q14" s="216">
        <v>2188.5757600000002</v>
      </c>
      <c r="R14" s="216">
        <v>3813.2892099999999</v>
      </c>
      <c r="S14" s="216">
        <v>8482.02628</v>
      </c>
      <c r="T14" s="216">
        <v>7088.70093</v>
      </c>
      <c r="U14" s="216">
        <v>5306.0440200000003</v>
      </c>
      <c r="V14" s="216">
        <v>5130.5299800000003</v>
      </c>
      <c r="W14" s="216">
        <v>3905.3456999999999</v>
      </c>
      <c r="X14" s="216">
        <v>4794.99136</v>
      </c>
      <c r="Y14" s="216">
        <v>6230.6594400000013</v>
      </c>
      <c r="Z14" s="216">
        <v>5725.9662999999991</v>
      </c>
      <c r="AA14" s="216">
        <v>5935.7980699999989</v>
      </c>
      <c r="AB14" s="216">
        <v>6645.25209</v>
      </c>
    </row>
    <row r="15" spans="1:28" x14ac:dyDescent="0.25">
      <c r="A15" s="193" t="s">
        <v>209</v>
      </c>
      <c r="B15" s="216">
        <v>17412.555952999999</v>
      </c>
      <c r="C15" s="216">
        <v>26673.103437999998</v>
      </c>
      <c r="D15" s="216">
        <v>29587.145715999999</v>
      </c>
      <c r="E15" s="216">
        <v>50386.161910000003</v>
      </c>
      <c r="F15" s="216">
        <v>40177.182690000001</v>
      </c>
      <c r="G15" s="216">
        <v>46921.777589999998</v>
      </c>
      <c r="H15" s="216">
        <v>33121.601329999998</v>
      </c>
      <c r="I15" s="216">
        <v>26535.158370000001</v>
      </c>
      <c r="J15" s="216">
        <v>37758.640180000002</v>
      </c>
      <c r="K15" s="216">
        <v>44083.82602</v>
      </c>
      <c r="L15" s="216">
        <v>38427.188040000001</v>
      </c>
      <c r="M15" s="216">
        <v>16528.513869999999</v>
      </c>
      <c r="N15" s="216">
        <v>7110.9225200000001</v>
      </c>
      <c r="O15" s="216">
        <v>7831.6287599999996</v>
      </c>
      <c r="P15" s="216">
        <v>3738.5448000000001</v>
      </c>
      <c r="Q15" s="216">
        <v>3438.4470900000001</v>
      </c>
      <c r="R15" s="216">
        <v>12792.827880000001</v>
      </c>
      <c r="S15" s="216">
        <v>16845.352139999999</v>
      </c>
      <c r="T15" s="216">
        <v>16497.23386</v>
      </c>
      <c r="U15" s="216">
        <v>10459.50863</v>
      </c>
      <c r="V15" s="216">
        <v>15614.4157</v>
      </c>
      <c r="W15" s="216">
        <v>23559.12746</v>
      </c>
      <c r="X15" s="216">
        <v>34456.975730000006</v>
      </c>
      <c r="Y15" s="216">
        <v>46700.924960000004</v>
      </c>
      <c r="Z15" s="216">
        <v>44861.080569999998</v>
      </c>
      <c r="AA15" s="216">
        <v>72244.806019999989</v>
      </c>
      <c r="AB15" s="216">
        <v>125586.80931000003</v>
      </c>
    </row>
    <row r="16" spans="1:28" x14ac:dyDescent="0.25">
      <c r="A16" s="193" t="s">
        <v>210</v>
      </c>
      <c r="B16" s="216">
        <v>3091.467971</v>
      </c>
      <c r="C16" s="216">
        <v>3211.9448699999998</v>
      </c>
      <c r="D16" s="216">
        <v>3516.5595050000002</v>
      </c>
      <c r="E16" s="216">
        <v>6211.5672199999999</v>
      </c>
      <c r="F16" s="216">
        <v>8518.1042199999993</v>
      </c>
      <c r="G16" s="216">
        <v>5693.59879</v>
      </c>
      <c r="H16" s="216">
        <v>8031.4631099999997</v>
      </c>
      <c r="I16" s="216">
        <v>7981.4091500000004</v>
      </c>
      <c r="J16" s="216">
        <v>5270.1008099999999</v>
      </c>
      <c r="K16" s="216">
        <v>14635.80809</v>
      </c>
      <c r="L16" s="216">
        <v>8318.4779899999994</v>
      </c>
      <c r="M16" s="216">
        <v>6595.4872699999996</v>
      </c>
      <c r="N16" s="216">
        <v>5154.8304799999996</v>
      </c>
      <c r="O16" s="216">
        <v>2698.9888500000002</v>
      </c>
      <c r="P16" s="216">
        <v>1746.0905399999999</v>
      </c>
      <c r="Q16" s="216">
        <v>6111.57179</v>
      </c>
      <c r="R16" s="216">
        <v>11597.39961</v>
      </c>
      <c r="S16" s="216">
        <v>7793.40895</v>
      </c>
      <c r="T16" s="216">
        <v>5963.2631000000001</v>
      </c>
      <c r="U16" s="216">
        <v>3501.2329800000002</v>
      </c>
      <c r="V16" s="216">
        <v>2841.9354600000001</v>
      </c>
      <c r="W16" s="216">
        <v>9044.5627499999991</v>
      </c>
      <c r="X16" s="216">
        <v>26711.819859999996</v>
      </c>
      <c r="Y16" s="216">
        <v>32025.800049999998</v>
      </c>
      <c r="Z16" s="216">
        <v>46142.130509999988</v>
      </c>
      <c r="AA16" s="216">
        <v>43132.929300000003</v>
      </c>
      <c r="AB16" s="216">
        <v>32696.695229999998</v>
      </c>
    </row>
    <row r="17" spans="1:28" x14ac:dyDescent="0.25">
      <c r="A17" s="203" t="s">
        <v>211</v>
      </c>
      <c r="B17" s="211">
        <v>4133.8920079999998</v>
      </c>
      <c r="C17" s="211">
        <v>2642.919453</v>
      </c>
      <c r="D17" s="211">
        <v>2007.726494</v>
      </c>
      <c r="E17" s="211">
        <v>3342.7597300000002</v>
      </c>
      <c r="F17" s="211">
        <v>3418.5311099999999</v>
      </c>
      <c r="G17" s="211">
        <v>2215.0529000000001</v>
      </c>
      <c r="H17" s="211">
        <v>1718.4457600000001</v>
      </c>
      <c r="I17" s="211">
        <v>2942.3170799999998</v>
      </c>
      <c r="J17" s="211">
        <v>10961.11225</v>
      </c>
      <c r="K17" s="211">
        <v>22465.117470000001</v>
      </c>
      <c r="L17" s="211">
        <v>28967.024170000001</v>
      </c>
      <c r="M17" s="211">
        <v>24968.640319999999</v>
      </c>
      <c r="N17" s="211">
        <v>21674.500810000001</v>
      </c>
      <c r="O17" s="211">
        <v>26825.460040000002</v>
      </c>
      <c r="P17" s="211">
        <v>28939.621340000002</v>
      </c>
      <c r="Q17" s="211">
        <v>23618.523829999998</v>
      </c>
      <c r="R17" s="211">
        <v>29911.649560000002</v>
      </c>
      <c r="S17" s="211">
        <v>33693.370499999997</v>
      </c>
      <c r="T17" s="211">
        <v>44725.76943</v>
      </c>
      <c r="U17" s="211">
        <v>49615.313589999998</v>
      </c>
      <c r="V17" s="211">
        <v>55192.23083</v>
      </c>
      <c r="W17" s="211">
        <v>37203.343520000002</v>
      </c>
      <c r="X17" s="211">
        <f>SUM(X8:X9)</f>
        <v>33990.827229999995</v>
      </c>
      <c r="Y17" s="211">
        <f t="shared" ref="Y17:AA17" si="0">SUM(Y8:Y9)</f>
        <v>26632.467630000006</v>
      </c>
      <c r="Z17" s="211">
        <f t="shared" si="0"/>
        <v>32454.152849999999</v>
      </c>
      <c r="AA17" s="211">
        <f t="shared" si="0"/>
        <v>30715.785510000002</v>
      </c>
      <c r="AB17" s="211">
        <f t="shared" ref="AB17" si="1">SUM(AB8:AB9)</f>
        <v>38693.492109999992</v>
      </c>
    </row>
    <row r="18" spans="1:28" ht="18" customHeight="1" x14ac:dyDescent="0.25">
      <c r="A18" s="206" t="s">
        <v>212</v>
      </c>
      <c r="B18" s="220">
        <v>10364.112544</v>
      </c>
      <c r="C18" s="220">
        <v>7214.8647840000003</v>
      </c>
      <c r="D18" s="220">
        <v>10381.838788999999</v>
      </c>
      <c r="E18" s="220">
        <v>9468.5009200000004</v>
      </c>
      <c r="F18" s="220">
        <v>10570.60065</v>
      </c>
      <c r="G18" s="220">
        <v>6208.6916600000004</v>
      </c>
      <c r="H18" s="220">
        <v>7779.5403500000002</v>
      </c>
      <c r="I18" s="220">
        <v>6461.0313699999997</v>
      </c>
      <c r="J18" s="220">
        <v>6245.6832400000003</v>
      </c>
      <c r="K18" s="220">
        <v>8439.0886200000004</v>
      </c>
      <c r="L18" s="220">
        <v>9871.4510900000005</v>
      </c>
      <c r="M18" s="220">
        <v>8480.9758600000005</v>
      </c>
      <c r="N18" s="220">
        <v>8839.5809599999993</v>
      </c>
      <c r="O18" s="220">
        <v>13567.76953</v>
      </c>
      <c r="P18" s="220">
        <v>17328.66203</v>
      </c>
      <c r="Q18" s="220">
        <v>20012.474330000001</v>
      </c>
      <c r="R18" s="220">
        <v>19392.5694</v>
      </c>
      <c r="S18" s="220">
        <v>20491.913980000001</v>
      </c>
      <c r="T18" s="220">
        <v>17161.132409999998</v>
      </c>
      <c r="U18" s="220">
        <v>16775.40828</v>
      </c>
      <c r="V18" s="220">
        <v>27461.227760000002</v>
      </c>
      <c r="W18" s="220">
        <v>25667.601989999999</v>
      </c>
      <c r="X18" s="220">
        <f>SUM(X10:X11)</f>
        <v>33142.525269999984</v>
      </c>
      <c r="Y18" s="220">
        <f t="shared" ref="Y18:Z18" si="2">SUM(Y10:Y11)</f>
        <v>35310.84911000001</v>
      </c>
      <c r="Z18" s="220">
        <f t="shared" si="2"/>
        <v>40371.122259999996</v>
      </c>
      <c r="AA18" s="220">
        <f t="shared" ref="AA18" si="3">SUM(AA10:AA11)</f>
        <v>59770.031440000013</v>
      </c>
      <c r="AB18" s="220">
        <f t="shared" ref="AB18" si="4">SUM(AB10:AB11)</f>
        <v>62062.382859999991</v>
      </c>
    </row>
    <row r="19" spans="1:28" x14ac:dyDescent="0.25">
      <c r="A19" s="209" t="s">
        <v>213</v>
      </c>
      <c r="B19" s="220">
        <v>14498.004552</v>
      </c>
      <c r="C19" s="220">
        <v>9857.7842369999998</v>
      </c>
      <c r="D19" s="220">
        <v>12389.565283</v>
      </c>
      <c r="E19" s="220">
        <v>12811.26065</v>
      </c>
      <c r="F19" s="220">
        <v>13989.13176</v>
      </c>
      <c r="G19" s="220">
        <v>8423.7445599999992</v>
      </c>
      <c r="H19" s="220">
        <v>9497.9861099999998</v>
      </c>
      <c r="I19" s="220">
        <v>9403.3484499999995</v>
      </c>
      <c r="J19" s="220">
        <v>17206.79549</v>
      </c>
      <c r="K19" s="220">
        <v>30904.20609</v>
      </c>
      <c r="L19" s="220">
        <v>38838.475259999999</v>
      </c>
      <c r="M19" s="220">
        <v>33449.616179999997</v>
      </c>
      <c r="N19" s="220">
        <v>30514.081770000001</v>
      </c>
      <c r="O19" s="220">
        <v>40393.229570000003</v>
      </c>
      <c r="P19" s="220">
        <v>46268.283369999997</v>
      </c>
      <c r="Q19" s="220">
        <v>43630.998160000003</v>
      </c>
      <c r="R19" s="220">
        <v>49304.218959999998</v>
      </c>
      <c r="S19" s="220">
        <v>54185.284480000002</v>
      </c>
      <c r="T19" s="220">
        <v>61886.901839999999</v>
      </c>
      <c r="U19" s="220">
        <v>66390.721869999994</v>
      </c>
      <c r="V19" s="220">
        <v>82653.458589999995</v>
      </c>
      <c r="W19" s="220">
        <v>62870.945509999998</v>
      </c>
      <c r="X19" s="220">
        <f>SUM(X17:X18)</f>
        <v>67133.352499999979</v>
      </c>
      <c r="Y19" s="220">
        <f t="shared" ref="Y19:Z19" si="5">SUM(Y17:Y18)</f>
        <v>61943.316740000017</v>
      </c>
      <c r="Z19" s="220">
        <f t="shared" si="5"/>
        <v>72825.275109999988</v>
      </c>
      <c r="AA19" s="220">
        <f t="shared" ref="AA19" si="6">SUM(AA17:AA18)</f>
        <v>90485.816950000008</v>
      </c>
      <c r="AB19" s="220">
        <f t="shared" ref="AB19" si="7">SUM(AB17:AB18)</f>
        <v>100755.87496999998</v>
      </c>
    </row>
    <row r="20" spans="1:28" x14ac:dyDescent="0.25">
      <c r="A20" s="210" t="s">
        <v>214</v>
      </c>
      <c r="B20" s="211">
        <v>15114.473599999999</v>
      </c>
      <c r="C20" s="211">
        <v>9937.0743679999996</v>
      </c>
      <c r="D20" s="211">
        <v>12829.801002</v>
      </c>
      <c r="E20" s="211">
        <v>12858.542729999999</v>
      </c>
      <c r="F20" s="211">
        <v>15584.7757</v>
      </c>
      <c r="G20" s="211">
        <v>10250.235619999999</v>
      </c>
      <c r="H20" s="211">
        <v>10739.882809999999</v>
      </c>
      <c r="I20" s="211">
        <v>10528.91029</v>
      </c>
      <c r="J20" s="211">
        <v>18880.32692</v>
      </c>
      <c r="K20" s="211">
        <v>32987.569459999999</v>
      </c>
      <c r="L20" s="211">
        <v>39789.426460000002</v>
      </c>
      <c r="M20" s="211">
        <v>34311.64544</v>
      </c>
      <c r="N20" s="211">
        <v>32355.69184</v>
      </c>
      <c r="O20" s="211">
        <v>41869.014150000003</v>
      </c>
      <c r="P20" s="211">
        <v>48565.09577</v>
      </c>
      <c r="Q20" s="211">
        <v>47689.819969999997</v>
      </c>
      <c r="R20" s="211">
        <v>52636.962079999998</v>
      </c>
      <c r="S20" s="211">
        <v>60287.920729999998</v>
      </c>
      <c r="T20" s="211">
        <v>64633.773580000001</v>
      </c>
      <c r="U20" s="211">
        <v>64633.773580000001</v>
      </c>
      <c r="V20" s="211">
        <v>83087.475909999994</v>
      </c>
      <c r="W20" s="211">
        <v>63080.002589999996</v>
      </c>
      <c r="X20" s="211">
        <f>SUM(X8:X13)</f>
        <v>68210.667289999983</v>
      </c>
      <c r="Y20" s="211">
        <f t="shared" ref="Y20:Z20" si="8">SUM(Y8:Y13)</f>
        <v>64074.549410000007</v>
      </c>
      <c r="Z20" s="211">
        <f t="shared" si="8"/>
        <v>76401.050229999979</v>
      </c>
      <c r="AA20" s="211">
        <f t="shared" ref="AA20" si="9">SUM(AA8:AA13)</f>
        <v>95113.806349999999</v>
      </c>
      <c r="AB20" s="211">
        <f t="shared" ref="AB20" si="10">SUM(AB8:AB13)</f>
        <v>103095.07756999998</v>
      </c>
    </row>
    <row r="21" spans="1:28" x14ac:dyDescent="0.25">
      <c r="A21" s="210" t="s">
        <v>215</v>
      </c>
      <c r="B21" s="211">
        <v>21275.868117000002</v>
      </c>
      <c r="C21" s="211">
        <v>31476.990364000001</v>
      </c>
      <c r="D21" s="211">
        <v>34233.132840999999</v>
      </c>
      <c r="E21" s="211">
        <v>58526.479059999998</v>
      </c>
      <c r="F21" s="211">
        <v>50186.372130000003</v>
      </c>
      <c r="G21" s="211">
        <v>56245.715210000002</v>
      </c>
      <c r="H21" s="211">
        <v>42899.68174</v>
      </c>
      <c r="I21" s="211">
        <v>36415.010569999999</v>
      </c>
      <c r="J21" s="211">
        <v>45265.135179999997</v>
      </c>
      <c r="K21" s="211">
        <v>60893.134689999999</v>
      </c>
      <c r="L21" s="211">
        <v>48787.707840000003</v>
      </c>
      <c r="M21" s="211">
        <v>24756.320970000001</v>
      </c>
      <c r="N21" s="211">
        <v>13612.288189999999</v>
      </c>
      <c r="O21" s="211">
        <v>12301.465169999999</v>
      </c>
      <c r="P21" s="211">
        <v>7109.4826999999996</v>
      </c>
      <c r="Q21" s="211">
        <v>11738.594639999999</v>
      </c>
      <c r="R21" s="211">
        <v>28203.5167</v>
      </c>
      <c r="S21" s="211">
        <v>33120.787369999998</v>
      </c>
      <c r="T21" s="211">
        <v>29549.197889999999</v>
      </c>
      <c r="U21" s="211">
        <v>29549.197889999999</v>
      </c>
      <c r="V21" s="211">
        <v>23586.881140000001</v>
      </c>
      <c r="W21" s="211">
        <v>36509.035909999999</v>
      </c>
      <c r="X21" s="211">
        <f>SUM(X14:X16)</f>
        <v>65963.786950000009</v>
      </c>
      <c r="Y21" s="211">
        <f t="shared" ref="Y21:Z21" si="11">SUM(Y14:Y16)</f>
        <v>84957.384450000012</v>
      </c>
      <c r="Z21" s="211">
        <f t="shared" si="11"/>
        <v>96729.177379999979</v>
      </c>
      <c r="AA21" s="211">
        <f t="shared" ref="AA21" si="12">SUM(AA14:AA16)</f>
        <v>121313.53339</v>
      </c>
      <c r="AB21" s="211">
        <f t="shared" ref="AB21" si="13">SUM(AB14:AB16)</f>
        <v>164928.75663000002</v>
      </c>
    </row>
    <row r="22" spans="1:28" x14ac:dyDescent="0.25">
      <c r="A22" s="212" t="s">
        <v>216</v>
      </c>
      <c r="B22" s="215">
        <f>SUM(B8:B21)</f>
        <v>101776.692538</v>
      </c>
      <c r="C22" s="215">
        <f t="shared" ref="C22:AA22" si="14">SUM(C8:C21)</f>
        <v>102543.697938</v>
      </c>
      <c r="D22" s="215">
        <f t="shared" si="14"/>
        <v>118904.998252</v>
      </c>
      <c r="E22" s="215">
        <f t="shared" si="14"/>
        <v>168392.56488000002</v>
      </c>
      <c r="F22" s="215">
        <f t="shared" si="14"/>
        <v>159520.55917999998</v>
      </c>
      <c r="G22" s="215">
        <f t="shared" si="14"/>
        <v>149839.39077999999</v>
      </c>
      <c r="H22" s="215">
        <f t="shared" si="14"/>
        <v>126275.10132</v>
      </c>
      <c r="I22" s="215">
        <f t="shared" si="14"/>
        <v>112694.53861999999</v>
      </c>
      <c r="J22" s="215">
        <f t="shared" si="14"/>
        <v>162704.51517999999</v>
      </c>
      <c r="K22" s="215">
        <f t="shared" si="14"/>
        <v>249569.82047999999</v>
      </c>
      <c r="L22" s="215">
        <f t="shared" si="14"/>
        <v>254831.21911999997</v>
      </c>
      <c r="M22" s="215">
        <f t="shared" si="14"/>
        <v>184831.90345000001</v>
      </c>
      <c r="N22" s="215">
        <f t="shared" si="14"/>
        <v>152964.12359999999</v>
      </c>
      <c r="O22" s="215">
        <f t="shared" si="14"/>
        <v>189127.41778000002</v>
      </c>
      <c r="P22" s="215">
        <f t="shared" si="14"/>
        <v>203885.72368</v>
      </c>
      <c r="Q22" s="215">
        <f t="shared" si="14"/>
        <v>206118.82554000002</v>
      </c>
      <c r="R22" s="215">
        <f t="shared" si="14"/>
        <v>260289.39548000001</v>
      </c>
      <c r="S22" s="215">
        <f t="shared" si="14"/>
        <v>295187.98515999998</v>
      </c>
      <c r="T22" s="215">
        <f t="shared" si="14"/>
        <v>312139.74661999999</v>
      </c>
      <c r="U22" s="215">
        <f t="shared" si="14"/>
        <v>313184.70799999998</v>
      </c>
      <c r="V22" s="215">
        <f t="shared" si="14"/>
        <v>378655.63127999997</v>
      </c>
      <c r="W22" s="215">
        <f t="shared" si="14"/>
        <v>324919.96801999997</v>
      </c>
      <c r="X22" s="215">
        <f t="shared" si="14"/>
        <v>402615.61347999994</v>
      </c>
      <c r="Y22" s="215">
        <f t="shared" si="14"/>
        <v>421950.50120000006</v>
      </c>
      <c r="Z22" s="215">
        <f t="shared" si="14"/>
        <v>491911.00543999986</v>
      </c>
      <c r="AA22" s="215">
        <f t="shared" si="14"/>
        <v>613826.31338000007</v>
      </c>
      <c r="AB22" s="215">
        <f t="shared" ref="AB22" si="15">SUM(AB8:AB21)</f>
        <v>737559.41833999986</v>
      </c>
    </row>
    <row r="23" spans="1:28" x14ac:dyDescent="0.25">
      <c r="A23" s="27" t="s">
        <v>217</v>
      </c>
      <c r="B23" s="27"/>
      <c r="C23" s="27"/>
      <c r="D23" s="27"/>
      <c r="E23" s="27"/>
    </row>
    <row r="24" spans="1:28" x14ac:dyDescent="0.25">
      <c r="A24" s="27" t="s">
        <v>218</v>
      </c>
      <c r="B24" s="27"/>
      <c r="C24" s="27"/>
      <c r="D24" s="27"/>
      <c r="E24" s="27"/>
      <c r="F24" s="27"/>
      <c r="G24" s="27"/>
      <c r="H24" s="27"/>
    </row>
    <row r="25" spans="1:28" x14ac:dyDescent="0.25">
      <c r="A25" s="27"/>
      <c r="B25" s="27"/>
      <c r="C25" s="27"/>
      <c r="D25" s="27"/>
      <c r="E25" s="27"/>
      <c r="F25" s="27"/>
      <c r="G25" s="27"/>
      <c r="H25" s="27"/>
    </row>
    <row r="26" spans="1:28" x14ac:dyDescent="0.25">
      <c r="A26" s="347" t="s">
        <v>219</v>
      </c>
      <c r="B26" s="347"/>
      <c r="C26" s="347"/>
      <c r="D26" s="347"/>
      <c r="E26" s="347"/>
      <c r="F26" s="347"/>
      <c r="G26" s="347"/>
      <c r="H26" s="347"/>
      <c r="I26" s="347"/>
      <c r="J26" s="347"/>
      <c r="K26" s="347"/>
      <c r="L26" s="347"/>
      <c r="M26" s="347"/>
      <c r="N26" s="347"/>
      <c r="O26" s="347"/>
      <c r="P26" s="347"/>
      <c r="Q26" s="347"/>
      <c r="R26" s="347"/>
      <c r="S26" s="347"/>
      <c r="T26" s="347"/>
      <c r="U26" s="347"/>
      <c r="V26" s="347"/>
      <c r="W26" s="347"/>
      <c r="X26" s="347"/>
      <c r="Y26" s="347"/>
      <c r="Z26" s="347"/>
      <c r="AA26" s="347"/>
      <c r="AB26" s="347"/>
    </row>
    <row r="27" spans="1:28" ht="15.75" thickBot="1" x14ac:dyDescent="0.3">
      <c r="A27" s="191"/>
      <c r="B27" s="19">
        <v>1997</v>
      </c>
      <c r="C27" s="19">
        <v>1998</v>
      </c>
      <c r="D27" s="19">
        <v>1999</v>
      </c>
      <c r="E27" s="19">
        <v>2000</v>
      </c>
      <c r="F27" s="19">
        <v>2001</v>
      </c>
      <c r="G27" s="19">
        <v>2002</v>
      </c>
      <c r="H27" s="19">
        <v>2003</v>
      </c>
      <c r="I27" s="19">
        <v>2004</v>
      </c>
      <c r="J27" s="19">
        <v>2005</v>
      </c>
      <c r="K27" s="19">
        <v>2006</v>
      </c>
      <c r="L27" s="19">
        <v>2007</v>
      </c>
      <c r="M27" s="19">
        <v>2008</v>
      </c>
      <c r="N27" s="19">
        <v>2009</v>
      </c>
      <c r="O27" s="19">
        <v>2010</v>
      </c>
      <c r="P27" s="19">
        <v>2011</v>
      </c>
      <c r="Q27" s="19">
        <v>2012</v>
      </c>
      <c r="R27" s="19">
        <v>2013</v>
      </c>
      <c r="S27" s="19">
        <v>2014</v>
      </c>
      <c r="T27" s="19">
        <v>2015</v>
      </c>
      <c r="U27" s="19">
        <v>2016</v>
      </c>
      <c r="V27" s="19">
        <v>2017</v>
      </c>
      <c r="W27" s="19">
        <v>2018</v>
      </c>
      <c r="X27" s="33">
        <v>2019</v>
      </c>
      <c r="Y27" s="33">
        <v>2020</v>
      </c>
      <c r="Z27" s="33">
        <v>2021</v>
      </c>
      <c r="AA27" s="33">
        <v>2022</v>
      </c>
      <c r="AB27" s="33" t="s">
        <v>256</v>
      </c>
    </row>
    <row r="28" spans="1:28" ht="15.75" customHeight="1" thickBot="1" x14ac:dyDescent="0.3">
      <c r="A28" s="192" t="s">
        <v>169</v>
      </c>
      <c r="B28" s="345" t="s">
        <v>222</v>
      </c>
      <c r="C28" s="345"/>
      <c r="D28" s="345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5"/>
      <c r="AA28" s="294"/>
      <c r="AB28" s="294"/>
    </row>
    <row r="29" spans="1:28" x14ac:dyDescent="0.25">
      <c r="A29" s="193" t="s">
        <v>202</v>
      </c>
      <c r="B29" s="216">
        <v>39787.814982000004</v>
      </c>
      <c r="C29" s="216">
        <v>36970.415216000001</v>
      </c>
      <c r="D29" s="216">
        <v>55102.329013000002</v>
      </c>
      <c r="E29" s="216">
        <v>85762.270860000106</v>
      </c>
      <c r="F29" s="217">
        <v>129124.87393</v>
      </c>
      <c r="G29" s="216">
        <v>116617.55863</v>
      </c>
      <c r="H29" s="216">
        <v>94104.467520000006</v>
      </c>
      <c r="I29" s="216">
        <v>131378.49955000001</v>
      </c>
      <c r="J29" s="216">
        <v>155827.46466</v>
      </c>
      <c r="K29" s="216">
        <v>170574.62478000001</v>
      </c>
      <c r="L29" s="216">
        <v>143516.37671000001</v>
      </c>
      <c r="M29" s="216">
        <v>204495.80970000001</v>
      </c>
      <c r="N29" s="216">
        <v>237200.82561999999</v>
      </c>
      <c r="O29" s="216">
        <v>252454.03364000001</v>
      </c>
      <c r="P29" s="216">
        <v>260613.00344999999</v>
      </c>
      <c r="Q29" s="216">
        <v>303894.44500000001</v>
      </c>
      <c r="R29" s="216">
        <v>301624.41174000001</v>
      </c>
      <c r="S29" s="216">
        <v>253739.65221</v>
      </c>
      <c r="T29" s="216">
        <v>232980.15826</v>
      </c>
      <c r="U29" s="216">
        <v>244960.99137999999</v>
      </c>
      <c r="V29" s="216">
        <v>298545.62951</v>
      </c>
      <c r="W29" s="216">
        <v>208595.20582</v>
      </c>
      <c r="X29" s="216">
        <v>296228.64598000009</v>
      </c>
      <c r="Y29" s="216">
        <v>250494.03758999988</v>
      </c>
      <c r="Z29" s="216">
        <v>220091.45298999999</v>
      </c>
      <c r="AA29" s="216">
        <v>282325.66378</v>
      </c>
      <c r="AB29" s="216">
        <v>282026.79370000004</v>
      </c>
    </row>
    <row r="30" spans="1:28" x14ac:dyDescent="0.25">
      <c r="A30" s="193" t="s">
        <v>203</v>
      </c>
      <c r="B30" s="216">
        <v>87482.286039000101</v>
      </c>
      <c r="C30" s="216">
        <v>80670.062057999996</v>
      </c>
      <c r="D30" s="216">
        <v>108107.594706</v>
      </c>
      <c r="E30" s="216">
        <v>133626.17980000001</v>
      </c>
      <c r="F30" s="216">
        <v>172081.34364000001</v>
      </c>
      <c r="G30" s="216">
        <v>177000.37156</v>
      </c>
      <c r="H30" s="216">
        <v>238203.98877</v>
      </c>
      <c r="I30" s="216">
        <v>299595.75663999998</v>
      </c>
      <c r="J30" s="216">
        <v>324642.55319999898</v>
      </c>
      <c r="K30" s="216">
        <v>377092.13497999997</v>
      </c>
      <c r="L30" s="216">
        <v>374237.36372000002</v>
      </c>
      <c r="M30" s="216">
        <v>460643.59774</v>
      </c>
      <c r="N30" s="216">
        <v>533874.47004000004</v>
      </c>
      <c r="O30" s="216">
        <v>528867.23785999999</v>
      </c>
      <c r="P30" s="216">
        <v>560819.79877999995</v>
      </c>
      <c r="Q30" s="216">
        <v>671384.61104999995</v>
      </c>
      <c r="R30" s="216">
        <v>744832.41179000004</v>
      </c>
      <c r="S30" s="216">
        <v>717543.54720000003</v>
      </c>
      <c r="T30" s="216">
        <v>744144.59436999995</v>
      </c>
      <c r="U30" s="216">
        <v>782986.68623999995</v>
      </c>
      <c r="V30" s="216">
        <v>832097.31026000006</v>
      </c>
      <c r="W30" s="216">
        <v>800789.55839000002</v>
      </c>
      <c r="X30" s="216">
        <v>971346.19478000025</v>
      </c>
      <c r="Y30" s="216">
        <v>846692.31157999986</v>
      </c>
      <c r="Z30" s="216">
        <v>754481.12482999999</v>
      </c>
      <c r="AA30" s="216">
        <v>1028397.2957499998</v>
      </c>
      <c r="AB30" s="216">
        <v>1029183.5668300001</v>
      </c>
    </row>
    <row r="31" spans="1:28" x14ac:dyDescent="0.25">
      <c r="A31" s="193" t="s">
        <v>204</v>
      </c>
      <c r="B31" s="216">
        <v>10476.163420000001</v>
      </c>
      <c r="C31" s="216">
        <v>9073.4927489999991</v>
      </c>
      <c r="D31" s="216">
        <v>9082.2276349999993</v>
      </c>
      <c r="E31" s="216">
        <v>12879.113289999999</v>
      </c>
      <c r="F31" s="216">
        <v>21354.637279999999</v>
      </c>
      <c r="G31" s="216">
        <v>22771.43118</v>
      </c>
      <c r="H31" s="216">
        <v>15876.636920000001</v>
      </c>
      <c r="I31" s="216">
        <v>22894.19846</v>
      </c>
      <c r="J31" s="216">
        <v>29048.19369</v>
      </c>
      <c r="K31" s="216">
        <v>24768.919379999999</v>
      </c>
      <c r="L31" s="216">
        <v>27718.960760000002</v>
      </c>
      <c r="M31" s="216">
        <v>52053.19556</v>
      </c>
      <c r="N31" s="216">
        <v>52982.715210000002</v>
      </c>
      <c r="O31" s="216">
        <v>51950.279629999997</v>
      </c>
      <c r="P31" s="216">
        <v>65751.514039999995</v>
      </c>
      <c r="Q31" s="216">
        <v>91392.766069999998</v>
      </c>
      <c r="R31" s="216">
        <v>64650.179629999999</v>
      </c>
      <c r="S31" s="216">
        <v>66913.855420000007</v>
      </c>
      <c r="T31" s="216">
        <v>61328.246910000002</v>
      </c>
      <c r="U31" s="216">
        <v>66504.133159999998</v>
      </c>
      <c r="V31" s="216">
        <v>80122.065759999998</v>
      </c>
      <c r="W31" s="216">
        <v>71897.311600000001</v>
      </c>
      <c r="X31" s="216">
        <v>131840.57460000002</v>
      </c>
      <c r="Y31" s="216">
        <v>271840.60042000009</v>
      </c>
      <c r="Z31" s="216">
        <v>257422.84645999997</v>
      </c>
      <c r="AA31" s="216">
        <v>190135.66425</v>
      </c>
      <c r="AB31" s="216">
        <v>191563.33336999995</v>
      </c>
    </row>
    <row r="32" spans="1:28" x14ac:dyDescent="0.25">
      <c r="A32" s="197" t="s">
        <v>205</v>
      </c>
      <c r="B32" s="218">
        <v>79548.978956999999</v>
      </c>
      <c r="C32" s="219">
        <v>68201.723757999993</v>
      </c>
      <c r="D32" s="219">
        <v>78463.867123000004</v>
      </c>
      <c r="E32" s="219">
        <v>103349.96881000001</v>
      </c>
      <c r="F32" s="219">
        <v>120286.01446000001</v>
      </c>
      <c r="G32" s="219">
        <v>98037.927889999904</v>
      </c>
      <c r="H32" s="219">
        <v>106769.84703</v>
      </c>
      <c r="I32" s="219">
        <v>153339.04556</v>
      </c>
      <c r="J32" s="219">
        <v>212965.5919</v>
      </c>
      <c r="K32" s="219">
        <v>260010.57535999999</v>
      </c>
      <c r="L32" s="219">
        <v>303875.28064000001</v>
      </c>
      <c r="M32" s="219">
        <v>392981.29933000001</v>
      </c>
      <c r="N32" s="219">
        <v>322425.25978999998</v>
      </c>
      <c r="O32" s="219">
        <v>380378.34685999999</v>
      </c>
      <c r="P32" s="219">
        <v>557491.79119999998</v>
      </c>
      <c r="Q32" s="219">
        <v>604806.05882999999</v>
      </c>
      <c r="R32" s="219">
        <v>577317.34559000004</v>
      </c>
      <c r="S32" s="219">
        <v>660723.81068</v>
      </c>
      <c r="T32" s="219">
        <v>701154.85314999998</v>
      </c>
      <c r="U32" s="219">
        <v>881709.94062000001</v>
      </c>
      <c r="V32" s="219">
        <v>953761.56611999997</v>
      </c>
      <c r="W32" s="219">
        <v>905662.45554999996</v>
      </c>
      <c r="X32" s="219">
        <v>1224620.0196400003</v>
      </c>
      <c r="Y32" s="219">
        <v>1644160.73395</v>
      </c>
      <c r="Z32" s="219">
        <v>1640059.6110200002</v>
      </c>
      <c r="AA32" s="219">
        <v>1714588.0807900003</v>
      </c>
      <c r="AB32" s="219">
        <v>1720521.8794299995</v>
      </c>
    </row>
    <row r="33" spans="1:28" x14ac:dyDescent="0.25">
      <c r="A33" s="193" t="s">
        <v>206</v>
      </c>
      <c r="B33" s="216">
        <v>16424.050647</v>
      </c>
      <c r="C33" s="216">
        <v>12256.852223</v>
      </c>
      <c r="D33" s="216">
        <v>11695.674636</v>
      </c>
      <c r="E33" s="216">
        <v>12027.34324</v>
      </c>
      <c r="F33" s="216">
        <v>17327.663229999998</v>
      </c>
      <c r="G33" s="216">
        <v>7845.54864</v>
      </c>
      <c r="H33" s="216">
        <v>5247.6985400000003</v>
      </c>
      <c r="I33" s="216">
        <v>10992.639359999999</v>
      </c>
      <c r="J33" s="216">
        <v>12697.21596</v>
      </c>
      <c r="K33" s="216">
        <v>9675.5668399999995</v>
      </c>
      <c r="L33" s="216">
        <v>7523.5979500000003</v>
      </c>
      <c r="M33" s="216">
        <v>9581.2897400000002</v>
      </c>
      <c r="N33" s="216">
        <v>8838.6563399999995</v>
      </c>
      <c r="O33" s="216">
        <v>9092.8477399999992</v>
      </c>
      <c r="P33" s="216">
        <v>8464.0046500000008</v>
      </c>
      <c r="Q33" s="216">
        <v>4495.7057599999998</v>
      </c>
      <c r="R33" s="216">
        <v>2044.67344</v>
      </c>
      <c r="S33" s="216">
        <v>3849.1724300000001</v>
      </c>
      <c r="T33" s="216">
        <v>5074.4039400000001</v>
      </c>
      <c r="U33" s="216">
        <v>5356.3482100000001</v>
      </c>
      <c r="V33" s="216">
        <v>3742.2833799999999</v>
      </c>
      <c r="W33" s="216">
        <v>1018.07992</v>
      </c>
      <c r="X33" s="216">
        <v>5131.1356500000002</v>
      </c>
      <c r="Y33" s="216">
        <v>8016.8873200000007</v>
      </c>
      <c r="Z33" s="216">
        <v>7852.5360500000006</v>
      </c>
      <c r="AA33" s="216">
        <v>8464.4928200000013</v>
      </c>
      <c r="AB33" s="216">
        <v>8565.0440299999991</v>
      </c>
    </row>
    <row r="34" spans="1:28" x14ac:dyDescent="0.25">
      <c r="A34" s="197" t="s">
        <v>207</v>
      </c>
      <c r="B34" s="218">
        <v>547.28883900000005</v>
      </c>
      <c r="C34" s="219">
        <v>404.55974400000002</v>
      </c>
      <c r="D34" s="219">
        <v>1623.9491909999999</v>
      </c>
      <c r="E34" s="219">
        <v>698.75735999999995</v>
      </c>
      <c r="F34" s="219">
        <v>1250.0261499999999</v>
      </c>
      <c r="G34" s="219">
        <v>1099.45171</v>
      </c>
      <c r="H34" s="219">
        <v>768.64823999999999</v>
      </c>
      <c r="I34" s="219">
        <v>4936.29216</v>
      </c>
      <c r="J34" s="219">
        <v>4222.4251800000002</v>
      </c>
      <c r="K34" s="219">
        <v>3497.5482299999999</v>
      </c>
      <c r="L34" s="219">
        <v>5287.6641900000004</v>
      </c>
      <c r="M34" s="219">
        <v>8510.5381300000008</v>
      </c>
      <c r="N34" s="219">
        <v>4593.6002200000003</v>
      </c>
      <c r="O34" s="219">
        <v>5134.38825</v>
      </c>
      <c r="P34" s="219">
        <v>6435.2320099999997</v>
      </c>
      <c r="Q34" s="219">
        <v>4826.4993299999996</v>
      </c>
      <c r="R34" s="219">
        <v>4926.9846699999998</v>
      </c>
      <c r="S34" s="219">
        <v>6303.0129800000004</v>
      </c>
      <c r="T34" s="219">
        <v>4684.5496999999996</v>
      </c>
      <c r="U34" s="219">
        <v>4558.4491399999997</v>
      </c>
      <c r="V34" s="219">
        <v>3722.0861500000001</v>
      </c>
      <c r="W34" s="219">
        <v>4679.0664900000002</v>
      </c>
      <c r="X34" s="219">
        <v>9086.711790000003</v>
      </c>
      <c r="Y34" s="219">
        <v>18753.534069999998</v>
      </c>
      <c r="Z34" s="219">
        <v>19245.364690000002</v>
      </c>
      <c r="AA34" s="219">
        <v>9511.6084100000007</v>
      </c>
      <c r="AB34" s="219">
        <v>9508.9262799999997</v>
      </c>
    </row>
    <row r="35" spans="1:28" x14ac:dyDescent="0.25">
      <c r="A35" s="193" t="s">
        <v>208</v>
      </c>
      <c r="B35" s="216">
        <v>84.119397000000006</v>
      </c>
      <c r="C35" s="216">
        <v>138.41129699999999</v>
      </c>
      <c r="D35" s="216">
        <v>443.62781699999999</v>
      </c>
      <c r="E35" s="216">
        <v>383.05146000000002</v>
      </c>
      <c r="F35" s="216">
        <v>791.92990999999995</v>
      </c>
      <c r="G35" s="216">
        <v>798.27945999999997</v>
      </c>
      <c r="H35" s="216">
        <v>649.56479000000002</v>
      </c>
      <c r="I35" s="216">
        <v>762.56565000000001</v>
      </c>
      <c r="J35" s="216">
        <v>1156.8800699999999</v>
      </c>
      <c r="K35" s="216">
        <v>1691.5182500000001</v>
      </c>
      <c r="L35" s="216">
        <v>1035.3511100000001</v>
      </c>
      <c r="M35" s="216">
        <v>721.86536000000001</v>
      </c>
      <c r="N35" s="216">
        <v>463.87175000000002</v>
      </c>
      <c r="O35" s="216">
        <v>577.15153999999995</v>
      </c>
      <c r="P35" s="216">
        <v>266.11023999999998</v>
      </c>
      <c r="Q35" s="216">
        <v>348.85739000000001</v>
      </c>
      <c r="R35" s="216">
        <v>448.84230000000002</v>
      </c>
      <c r="S35" s="216">
        <v>435.95274999999998</v>
      </c>
      <c r="T35" s="216">
        <v>311.57026999999999</v>
      </c>
      <c r="U35" s="216">
        <v>909.16706999999997</v>
      </c>
      <c r="V35" s="216">
        <v>1128.2678900000001</v>
      </c>
      <c r="W35" s="216">
        <v>374.83562999999998</v>
      </c>
      <c r="X35" s="216">
        <v>869.49224999999979</v>
      </c>
      <c r="Y35" s="216">
        <v>456.27845999999994</v>
      </c>
      <c r="Z35" s="216">
        <v>290.10464000000002</v>
      </c>
      <c r="AA35" s="216">
        <v>301.68242999999995</v>
      </c>
      <c r="AB35" s="216">
        <v>477.42242999999996</v>
      </c>
    </row>
    <row r="36" spans="1:28" x14ac:dyDescent="0.25">
      <c r="A36" s="193" t="s">
        <v>209</v>
      </c>
      <c r="B36" s="216">
        <v>2290.7643320000002</v>
      </c>
      <c r="C36" s="216">
        <v>1492.5751029999999</v>
      </c>
      <c r="D36" s="216">
        <v>3847.9667899999999</v>
      </c>
      <c r="E36" s="216">
        <v>2482.39473</v>
      </c>
      <c r="F36" s="216">
        <v>1562.4312</v>
      </c>
      <c r="G36" s="216">
        <v>2079.59701</v>
      </c>
      <c r="H36" s="216">
        <v>1570.67058</v>
      </c>
      <c r="I36" s="216">
        <v>281.66383000000002</v>
      </c>
      <c r="J36" s="216">
        <v>1219.50386</v>
      </c>
      <c r="K36" s="216">
        <v>3383.4422199999999</v>
      </c>
      <c r="L36" s="216">
        <v>2368.88373</v>
      </c>
      <c r="M36" s="216">
        <v>2367.6457599999999</v>
      </c>
      <c r="N36" s="216">
        <v>1001.01071</v>
      </c>
      <c r="O36" s="216">
        <v>43.294580000000003</v>
      </c>
      <c r="P36" s="216">
        <v>102.1906</v>
      </c>
      <c r="Q36" s="216">
        <v>495.18788999999998</v>
      </c>
      <c r="R36" s="216">
        <v>150.61254</v>
      </c>
      <c r="S36" s="216">
        <v>71.460539999999995</v>
      </c>
      <c r="T36" s="216">
        <v>104.18899999999999</v>
      </c>
      <c r="U36" s="216">
        <v>125.25057</v>
      </c>
      <c r="V36" s="216">
        <v>916.72249999999997</v>
      </c>
      <c r="W36" s="216">
        <v>1238.6521</v>
      </c>
      <c r="X36" s="216">
        <v>399.18281000000002</v>
      </c>
      <c r="Y36" s="216">
        <v>484.70798999999994</v>
      </c>
      <c r="Z36" s="216">
        <v>531.71915000000001</v>
      </c>
      <c r="AA36" s="216">
        <v>199.2724</v>
      </c>
      <c r="AB36" s="216">
        <v>297.11240000000004</v>
      </c>
    </row>
    <row r="37" spans="1:28" x14ac:dyDescent="0.25">
      <c r="A37" s="193" t="s">
        <v>210</v>
      </c>
      <c r="B37" s="216">
        <v>20598.858442000001</v>
      </c>
      <c r="C37" s="216">
        <v>12438.56227</v>
      </c>
      <c r="D37" s="216">
        <v>15574.618700000001</v>
      </c>
      <c r="E37" s="216">
        <v>37016.979249999997</v>
      </c>
      <c r="F37" s="216">
        <v>18191.882450000001</v>
      </c>
      <c r="G37" s="216">
        <v>16717.983059999999</v>
      </c>
      <c r="H37" s="216">
        <v>18957.579089999999</v>
      </c>
      <c r="I37" s="216">
        <v>32275.203420000002</v>
      </c>
      <c r="J37" s="216">
        <v>32687.269530000001</v>
      </c>
      <c r="K37" s="216">
        <v>19923.150290000001</v>
      </c>
      <c r="L37" s="216">
        <v>23273.741249999999</v>
      </c>
      <c r="M37" s="216">
        <v>19217.983830000001</v>
      </c>
      <c r="N37" s="216">
        <v>11056.099539999999</v>
      </c>
      <c r="O37" s="216">
        <v>6636.7368800000004</v>
      </c>
      <c r="P37" s="216">
        <v>9801.7595500000007</v>
      </c>
      <c r="Q37" s="216">
        <v>21652.093819999998</v>
      </c>
      <c r="R37" s="216">
        <v>30123.961510000001</v>
      </c>
      <c r="S37" s="216">
        <v>31664.283660000001</v>
      </c>
      <c r="T37" s="216">
        <v>18635.6191</v>
      </c>
      <c r="U37" s="216">
        <v>20490.96054</v>
      </c>
      <c r="V37" s="216">
        <v>23904.357629999999</v>
      </c>
      <c r="W37" s="216">
        <v>19872.86232</v>
      </c>
      <c r="X37" s="216">
        <v>20330.15348999999</v>
      </c>
      <c r="Y37" s="216">
        <v>11407.248210000002</v>
      </c>
      <c r="Z37" s="216">
        <v>7758.6077099999993</v>
      </c>
      <c r="AA37" s="216">
        <v>3981.2001199999995</v>
      </c>
      <c r="AB37" s="216">
        <v>4360.8216399999992</v>
      </c>
    </row>
    <row r="38" spans="1:28" x14ac:dyDescent="0.25">
      <c r="A38" s="203" t="s">
        <v>211</v>
      </c>
      <c r="B38" s="211">
        <v>127270.10102099999</v>
      </c>
      <c r="C38" s="211">
        <v>117640.477274</v>
      </c>
      <c r="D38" s="211">
        <v>163209.92371900001</v>
      </c>
      <c r="E38" s="211">
        <v>219388.45066</v>
      </c>
      <c r="F38" s="211">
        <v>301206.21756999998</v>
      </c>
      <c r="G38" s="211">
        <v>293617.93018999998</v>
      </c>
      <c r="H38" s="211">
        <v>332308.45629</v>
      </c>
      <c r="I38" s="211">
        <v>430974.25618999999</v>
      </c>
      <c r="J38" s="211">
        <v>480470.01786000002</v>
      </c>
      <c r="K38" s="211">
        <v>547666.75976000004</v>
      </c>
      <c r="L38" s="211">
        <v>517753.74043000001</v>
      </c>
      <c r="M38" s="211">
        <v>665139.40743999998</v>
      </c>
      <c r="N38" s="211">
        <v>771075.29565999995</v>
      </c>
      <c r="O38" s="211">
        <v>781321.27150000003</v>
      </c>
      <c r="P38" s="211">
        <v>821432.80223000003</v>
      </c>
      <c r="Q38" s="211">
        <v>975279.05605000001</v>
      </c>
      <c r="R38" s="211">
        <v>1046456.8235300001</v>
      </c>
      <c r="S38" s="211">
        <v>971283.19941</v>
      </c>
      <c r="T38" s="211">
        <v>977124.75263</v>
      </c>
      <c r="U38" s="211">
        <v>1027947.67762</v>
      </c>
      <c r="V38" s="211">
        <v>1130642.9397700001</v>
      </c>
      <c r="W38" s="211">
        <v>1009384.7642100001</v>
      </c>
      <c r="X38" s="211">
        <f>SUM(X29:X30)</f>
        <v>1267574.8407600003</v>
      </c>
      <c r="Y38" s="211">
        <f t="shared" ref="Y38:Z38" si="16">SUM(Y29:Y30)</f>
        <v>1097186.3491699998</v>
      </c>
      <c r="Z38" s="211">
        <f t="shared" si="16"/>
        <v>974572.57782000001</v>
      </c>
      <c r="AA38" s="211">
        <f t="shared" ref="AA38" si="17">SUM(AA29:AA30)</f>
        <v>1310722.9595299999</v>
      </c>
      <c r="AB38" s="211">
        <f t="shared" ref="AB38" si="18">SUM(AB29:AB30)</f>
        <v>1311210.3605300002</v>
      </c>
    </row>
    <row r="39" spans="1:28" ht="25.5" x14ac:dyDescent="0.25">
      <c r="A39" s="206" t="s">
        <v>212</v>
      </c>
      <c r="B39" s="220">
        <v>90025.142376999996</v>
      </c>
      <c r="C39" s="220">
        <v>77275.216506999903</v>
      </c>
      <c r="D39" s="220">
        <v>87546.094758000007</v>
      </c>
      <c r="E39" s="220">
        <v>116229.0821</v>
      </c>
      <c r="F39" s="220">
        <v>141640.65174</v>
      </c>
      <c r="G39" s="220">
        <v>120809.35907000001</v>
      </c>
      <c r="H39" s="220">
        <v>122646.48394999999</v>
      </c>
      <c r="I39" s="220">
        <v>176233.24402000001</v>
      </c>
      <c r="J39" s="220">
        <v>242013.78559000001</v>
      </c>
      <c r="K39" s="220">
        <v>284779.49473999999</v>
      </c>
      <c r="L39" s="220">
        <v>331594.2414</v>
      </c>
      <c r="M39" s="220">
        <v>445034.49488999997</v>
      </c>
      <c r="N39" s="220">
        <v>375407.97499999998</v>
      </c>
      <c r="O39" s="220">
        <v>432328.62649</v>
      </c>
      <c r="P39" s="220">
        <v>623243.30524000002</v>
      </c>
      <c r="Q39" s="220">
        <v>696198.82490000001</v>
      </c>
      <c r="R39" s="220">
        <v>641967.52521999995</v>
      </c>
      <c r="S39" s="220">
        <v>727637.66610000003</v>
      </c>
      <c r="T39" s="220">
        <v>762483.10005999997</v>
      </c>
      <c r="U39" s="220">
        <v>948214.07377999905</v>
      </c>
      <c r="V39" s="220">
        <v>1033883.63188</v>
      </c>
      <c r="W39" s="220">
        <v>977559.76714999997</v>
      </c>
      <c r="X39" s="220">
        <f>SUM(X31:X32)</f>
        <v>1356460.5942400002</v>
      </c>
      <c r="Y39" s="220">
        <f t="shared" ref="Y39:Z39" si="19">SUM(Y31:Y32)</f>
        <v>1916001.3343700001</v>
      </c>
      <c r="Z39" s="220">
        <f t="shared" si="19"/>
        <v>1897482.4574800001</v>
      </c>
      <c r="AA39" s="220">
        <f t="shared" ref="AA39" si="20">SUM(AA31:AA32)</f>
        <v>1904723.7450400002</v>
      </c>
      <c r="AB39" s="220">
        <f t="shared" ref="AB39" si="21">SUM(AB31:AB32)</f>
        <v>1912085.2127999994</v>
      </c>
    </row>
    <row r="40" spans="1:28" x14ac:dyDescent="0.25">
      <c r="A40" s="209" t="s">
        <v>213</v>
      </c>
      <c r="B40" s="220">
        <v>217295.24339799999</v>
      </c>
      <c r="C40" s="220">
        <v>194915.69378100001</v>
      </c>
      <c r="D40" s="220">
        <v>250756.01847700001</v>
      </c>
      <c r="E40" s="220">
        <v>335617.53275999997</v>
      </c>
      <c r="F40" s="220">
        <v>442846.86930999998</v>
      </c>
      <c r="G40" s="220">
        <v>414427.28925999999</v>
      </c>
      <c r="H40" s="220">
        <v>454954.94024000003</v>
      </c>
      <c r="I40" s="220">
        <v>607207.50020999997</v>
      </c>
      <c r="J40" s="220">
        <v>722483.80344999896</v>
      </c>
      <c r="K40" s="220">
        <v>832446.25450000004</v>
      </c>
      <c r="L40" s="220">
        <v>849347.98182999995</v>
      </c>
      <c r="M40" s="220">
        <v>1110173.90233</v>
      </c>
      <c r="N40" s="220">
        <v>1146483.2706599999</v>
      </c>
      <c r="O40" s="220">
        <v>1213649.89799</v>
      </c>
      <c r="P40" s="220">
        <v>1444676.1074699999</v>
      </c>
      <c r="Q40" s="220">
        <v>1671477.8809499999</v>
      </c>
      <c r="R40" s="220">
        <v>1688424.3487499999</v>
      </c>
      <c r="S40" s="220">
        <v>1698920.8655099999</v>
      </c>
      <c r="T40" s="220">
        <v>1739607.8526900001</v>
      </c>
      <c r="U40" s="220">
        <v>1976161.7514</v>
      </c>
      <c r="V40" s="220">
        <v>2164526.5716499998</v>
      </c>
      <c r="W40" s="220">
        <v>1986944.5313599999</v>
      </c>
      <c r="X40" s="220">
        <f>SUM(X38:X39)</f>
        <v>2624035.4350000005</v>
      </c>
      <c r="Y40" s="220">
        <f t="shared" ref="Y40:Z40" si="22">SUM(Y38:Y39)</f>
        <v>3013187.6835399996</v>
      </c>
      <c r="Z40" s="220">
        <f t="shared" si="22"/>
        <v>2872055.0353000001</v>
      </c>
      <c r="AA40" s="220">
        <f t="shared" ref="AA40" si="23">SUM(AA38:AA39)</f>
        <v>3215446.7045700001</v>
      </c>
      <c r="AB40" s="220">
        <f t="shared" ref="AB40" si="24">SUM(AB38:AB39)</f>
        <v>3223295.5733299996</v>
      </c>
    </row>
    <row r="41" spans="1:28" x14ac:dyDescent="0.25">
      <c r="A41" s="210" t="s">
        <v>214</v>
      </c>
      <c r="B41" s="211">
        <v>234266.582884</v>
      </c>
      <c r="C41" s="211">
        <v>207577.105748</v>
      </c>
      <c r="D41" s="211">
        <v>264075.64230399998</v>
      </c>
      <c r="E41" s="211">
        <v>348343.63335999998</v>
      </c>
      <c r="F41" s="211">
        <v>461424.55868999998</v>
      </c>
      <c r="G41" s="211">
        <v>423372.28960999998</v>
      </c>
      <c r="H41" s="211">
        <v>460971.28701999999</v>
      </c>
      <c r="I41" s="211">
        <v>623136.43172999995</v>
      </c>
      <c r="J41" s="211">
        <v>739403.44458999997</v>
      </c>
      <c r="K41" s="211">
        <v>845619.36956999998</v>
      </c>
      <c r="L41" s="211">
        <v>862159.24396999995</v>
      </c>
      <c r="M41" s="211">
        <v>1128265.7302000001</v>
      </c>
      <c r="N41" s="211">
        <v>1159915.52722</v>
      </c>
      <c r="O41" s="211">
        <v>1227877.1339799999</v>
      </c>
      <c r="P41" s="211">
        <v>1459575.3441300001</v>
      </c>
      <c r="Q41" s="211">
        <v>1680800.08604</v>
      </c>
      <c r="R41" s="211">
        <v>1695396.0068600001</v>
      </c>
      <c r="S41" s="211">
        <v>1709073.0509200001</v>
      </c>
      <c r="T41" s="211">
        <v>1749366.8063300001</v>
      </c>
      <c r="U41" s="211">
        <v>1986076.5487500001</v>
      </c>
      <c r="V41" s="211">
        <v>2171990.9411800001</v>
      </c>
      <c r="W41" s="211">
        <v>1992641.67777</v>
      </c>
      <c r="X41" s="211">
        <f>SUM(X29:X34)</f>
        <v>2638253.2824400007</v>
      </c>
      <c r="Y41" s="211">
        <f t="shared" ref="Y41:Z41" si="25">SUM(Y29:Y34)</f>
        <v>3039958.1049299999</v>
      </c>
      <c r="Z41" s="211">
        <f t="shared" si="25"/>
        <v>2899152.9360400005</v>
      </c>
      <c r="AA41" s="211">
        <f t="shared" ref="AA41" si="26">SUM(AA29:AA34)</f>
        <v>3233422.8057999997</v>
      </c>
      <c r="AB41" s="211">
        <f t="shared" ref="AB41" si="27">SUM(AB29:AB34)</f>
        <v>3241369.5436399993</v>
      </c>
    </row>
    <row r="42" spans="1:28" x14ac:dyDescent="0.25">
      <c r="A42" s="210" t="s">
        <v>215</v>
      </c>
      <c r="B42" s="211">
        <v>22973.742171000002</v>
      </c>
      <c r="C42" s="211">
        <v>14069.54867</v>
      </c>
      <c r="D42" s="211">
        <v>19866.213307000002</v>
      </c>
      <c r="E42" s="211">
        <v>39882.425439999999</v>
      </c>
      <c r="F42" s="211">
        <v>20546.243559999999</v>
      </c>
      <c r="G42" s="211">
        <v>19595.859530000002</v>
      </c>
      <c r="H42" s="211">
        <v>21177.814460000001</v>
      </c>
      <c r="I42" s="211">
        <v>33319.4329</v>
      </c>
      <c r="J42" s="211">
        <v>35063.653460000001</v>
      </c>
      <c r="K42" s="211">
        <v>24998.11076</v>
      </c>
      <c r="L42" s="211">
        <v>26677.97609</v>
      </c>
      <c r="M42" s="211">
        <v>22307.49495</v>
      </c>
      <c r="N42" s="211">
        <v>12520.982</v>
      </c>
      <c r="O42" s="211">
        <v>7257.183</v>
      </c>
      <c r="P42" s="211">
        <v>10170.060390000001</v>
      </c>
      <c r="Q42" s="211">
        <v>22496.1391</v>
      </c>
      <c r="R42" s="211">
        <v>30723.41635</v>
      </c>
      <c r="S42" s="211">
        <v>32171.696950000001</v>
      </c>
      <c r="T42" s="211">
        <v>19051.378369999999</v>
      </c>
      <c r="U42" s="211">
        <v>21525.37818</v>
      </c>
      <c r="V42" s="211">
        <v>25949.348020000001</v>
      </c>
      <c r="W42" s="211">
        <v>21486.350050000001</v>
      </c>
      <c r="X42" s="211">
        <f>SUM(X35:X37)</f>
        <v>21598.828549999991</v>
      </c>
      <c r="Y42" s="211">
        <f>SUM(Y35:Y37)</f>
        <v>12348.234660000002</v>
      </c>
      <c r="Z42" s="211">
        <f t="shared" ref="Z42:AA42" si="28">SUM(Z35:Z37)</f>
        <v>8580.4314999999988</v>
      </c>
      <c r="AA42" s="211">
        <f t="shared" si="28"/>
        <v>4482.1549499999992</v>
      </c>
      <c r="AB42" s="211">
        <f t="shared" ref="AB42" si="29">SUM(AB35:AB37)</f>
        <v>5135.3564699999988</v>
      </c>
    </row>
    <row r="43" spans="1:28" x14ac:dyDescent="0.25">
      <c r="A43" s="212" t="s">
        <v>216</v>
      </c>
      <c r="B43" s="215">
        <f>SUM(B29:B42)</f>
        <v>949071.13690600009</v>
      </c>
      <c r="C43" s="215">
        <f t="shared" ref="C43:AA43" si="30">SUM(C29:C42)</f>
        <v>833124.69639799988</v>
      </c>
      <c r="D43" s="215">
        <f t="shared" si="30"/>
        <v>1069395.7481760001</v>
      </c>
      <c r="E43" s="215">
        <f t="shared" si="30"/>
        <v>1447687.1831199997</v>
      </c>
      <c r="F43" s="215">
        <f t="shared" si="30"/>
        <v>1849635.3431200001</v>
      </c>
      <c r="G43" s="215">
        <f t="shared" si="30"/>
        <v>1714790.8767999997</v>
      </c>
      <c r="H43" s="215">
        <f t="shared" si="30"/>
        <v>1874208.08344</v>
      </c>
      <c r="I43" s="215">
        <f t="shared" si="30"/>
        <v>2527326.7296799999</v>
      </c>
      <c r="J43" s="215">
        <f t="shared" si="30"/>
        <v>2993901.802999998</v>
      </c>
      <c r="K43" s="215">
        <f t="shared" si="30"/>
        <v>3406127.4696600004</v>
      </c>
      <c r="L43" s="215">
        <f t="shared" si="30"/>
        <v>3476370.4037800003</v>
      </c>
      <c r="M43" s="215">
        <f t="shared" si="30"/>
        <v>4521494.2549600005</v>
      </c>
      <c r="N43" s="215">
        <f t="shared" si="30"/>
        <v>4637839.5597599996</v>
      </c>
      <c r="O43" s="215">
        <f t="shared" si="30"/>
        <v>4897568.4299400002</v>
      </c>
      <c r="P43" s="215">
        <f t="shared" si="30"/>
        <v>5828843.0239800001</v>
      </c>
      <c r="Q43" s="215">
        <f t="shared" si="30"/>
        <v>6749548.2121799998</v>
      </c>
      <c r="R43" s="215">
        <f t="shared" si="30"/>
        <v>6829087.5439199992</v>
      </c>
      <c r="S43" s="215">
        <f t="shared" si="30"/>
        <v>6880331.22676</v>
      </c>
      <c r="T43" s="215">
        <f t="shared" si="30"/>
        <v>7016052.0747800004</v>
      </c>
      <c r="U43" s="215">
        <f t="shared" si="30"/>
        <v>7967527.3566599982</v>
      </c>
      <c r="V43" s="215">
        <f t="shared" si="30"/>
        <v>8724933.7216999996</v>
      </c>
      <c r="W43" s="215">
        <f t="shared" si="30"/>
        <v>8002145.1183599988</v>
      </c>
      <c r="X43" s="215">
        <f t="shared" si="30"/>
        <v>10567775.091980003</v>
      </c>
      <c r="Y43" s="215">
        <f t="shared" si="30"/>
        <v>12130988.046259999</v>
      </c>
      <c r="Z43" s="215">
        <f t="shared" si="30"/>
        <v>11559576.805680003</v>
      </c>
      <c r="AA43" s="215">
        <f t="shared" si="30"/>
        <v>12906703.330640001</v>
      </c>
      <c r="AB43" s="215">
        <f t="shared" ref="AB43" si="31">SUM(AB29:AB42)</f>
        <v>12939600.946879998</v>
      </c>
    </row>
    <row r="44" spans="1:28" x14ac:dyDescent="0.25">
      <c r="A44" s="27" t="s">
        <v>217</v>
      </c>
      <c r="B44" s="27"/>
      <c r="C44" s="27"/>
      <c r="D44" s="27"/>
      <c r="E44" s="27"/>
    </row>
    <row r="45" spans="1:28" x14ac:dyDescent="0.25">
      <c r="A45" s="27" t="s">
        <v>218</v>
      </c>
      <c r="B45" s="27"/>
      <c r="C45" s="27"/>
      <c r="D45" s="27"/>
      <c r="E45" s="27"/>
    </row>
    <row r="46" spans="1:28" ht="42.75" customHeight="1" x14ac:dyDescent="0.25">
      <c r="A46" s="314" t="s">
        <v>227</v>
      </c>
      <c r="B46" s="314"/>
      <c r="C46" s="314"/>
      <c r="D46" s="314"/>
      <c r="E46" s="314"/>
      <c r="F46" s="314"/>
      <c r="G46" s="314"/>
      <c r="H46" s="314"/>
      <c r="I46" s="314"/>
      <c r="J46" s="314"/>
      <c r="K46" s="314"/>
      <c r="L46" s="314"/>
      <c r="M46" s="314"/>
      <c r="N46" s="314"/>
      <c r="O46" s="314"/>
      <c r="P46" s="314"/>
      <c r="Q46" s="314"/>
      <c r="R46" s="314"/>
      <c r="S46" s="314"/>
      <c r="T46" s="314"/>
      <c r="U46" s="314"/>
      <c r="V46" s="314"/>
      <c r="W46" s="314"/>
      <c r="X46" s="314"/>
      <c r="Y46" s="314"/>
      <c r="Z46" s="314"/>
      <c r="AA46" s="314"/>
      <c r="AB46" s="314"/>
    </row>
    <row r="47" spans="1:28" ht="17.25" customHeight="1" x14ac:dyDescent="0.25"/>
    <row r="48" spans="1:28" ht="15.75" x14ac:dyDescent="0.25">
      <c r="A48" s="346" t="s">
        <v>49</v>
      </c>
      <c r="B48" s="346"/>
      <c r="C48" s="346"/>
      <c r="D48" s="346"/>
      <c r="E48" s="346"/>
      <c r="F48" s="346"/>
      <c r="G48" s="346"/>
      <c r="H48" s="346"/>
      <c r="I48" s="346"/>
      <c r="J48" s="346"/>
      <c r="K48" s="346"/>
      <c r="L48" s="346"/>
      <c r="M48" s="346"/>
      <c r="N48" s="346"/>
      <c r="O48" s="346"/>
      <c r="P48" s="346"/>
      <c r="Q48" s="346"/>
      <c r="R48" s="346"/>
      <c r="S48" s="346"/>
      <c r="T48" s="346"/>
      <c r="U48" s="346"/>
      <c r="V48" s="346"/>
      <c r="W48" s="346"/>
      <c r="X48" s="346"/>
      <c r="Y48" s="346"/>
      <c r="Z48" s="346"/>
      <c r="AA48" s="346"/>
      <c r="AB48" s="346"/>
    </row>
    <row r="50" spans="1:28" x14ac:dyDescent="0.25">
      <c r="A50" s="347" t="s">
        <v>220</v>
      </c>
      <c r="B50" s="347"/>
      <c r="C50" s="347"/>
      <c r="D50" s="347"/>
      <c r="E50" s="347"/>
      <c r="F50" s="347"/>
      <c r="G50" s="347"/>
      <c r="H50" s="347"/>
      <c r="I50" s="347"/>
      <c r="J50" s="347"/>
      <c r="K50" s="347"/>
      <c r="L50" s="347"/>
      <c r="M50" s="347"/>
      <c r="N50" s="347"/>
      <c r="O50" s="347"/>
      <c r="P50" s="347"/>
      <c r="Q50" s="347"/>
      <c r="R50" s="347"/>
      <c r="S50" s="347"/>
      <c r="T50" s="347"/>
      <c r="U50" s="347"/>
      <c r="V50" s="347"/>
      <c r="W50" s="347"/>
      <c r="X50" s="347"/>
      <c r="Y50" s="347"/>
      <c r="Z50" s="347"/>
      <c r="AA50" s="347"/>
      <c r="AB50" s="347"/>
    </row>
    <row r="51" spans="1:28" ht="15.75" thickBot="1" x14ac:dyDescent="0.3">
      <c r="A51" s="191"/>
      <c r="B51" s="19">
        <v>1997</v>
      </c>
      <c r="C51" s="19">
        <v>1998</v>
      </c>
      <c r="D51" s="19">
        <v>1999</v>
      </c>
      <c r="E51" s="19">
        <v>2000</v>
      </c>
      <c r="F51" s="19">
        <v>2001</v>
      </c>
      <c r="G51" s="19">
        <v>2002</v>
      </c>
      <c r="H51" s="19">
        <v>2003</v>
      </c>
      <c r="I51" s="19">
        <v>2004</v>
      </c>
      <c r="J51" s="19">
        <v>2005</v>
      </c>
      <c r="K51" s="19">
        <v>2006</v>
      </c>
      <c r="L51" s="19">
        <v>2007</v>
      </c>
      <c r="M51" s="19">
        <v>2008</v>
      </c>
      <c r="N51" s="19">
        <v>2009</v>
      </c>
      <c r="O51" s="19">
        <v>2010</v>
      </c>
      <c r="P51" s="19">
        <v>2011</v>
      </c>
      <c r="Q51" s="19">
        <v>2012</v>
      </c>
      <c r="R51" s="19">
        <v>2013</v>
      </c>
      <c r="S51" s="19">
        <v>2014</v>
      </c>
      <c r="T51" s="19">
        <v>2015</v>
      </c>
      <c r="U51" s="19">
        <v>2016</v>
      </c>
      <c r="V51" s="19">
        <v>2017</v>
      </c>
      <c r="W51" s="19">
        <v>2018</v>
      </c>
      <c r="X51" s="33">
        <v>2019</v>
      </c>
      <c r="Y51" s="33">
        <v>2020</v>
      </c>
      <c r="Z51" s="33">
        <v>2021</v>
      </c>
      <c r="AA51" s="33">
        <v>2022</v>
      </c>
      <c r="AB51" s="33" t="s">
        <v>256</v>
      </c>
    </row>
    <row r="52" spans="1:28" ht="15.75" customHeight="1" thickBot="1" x14ac:dyDescent="0.3">
      <c r="A52" s="192" t="s">
        <v>169</v>
      </c>
      <c r="B52" s="345" t="s">
        <v>221</v>
      </c>
      <c r="C52" s="345"/>
      <c r="D52" s="345"/>
      <c r="E52" s="345"/>
      <c r="F52" s="345"/>
      <c r="G52" s="345"/>
      <c r="H52" s="345"/>
      <c r="I52" s="345"/>
      <c r="J52" s="345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  <c r="Y52" s="345"/>
      <c r="Z52" s="345"/>
      <c r="AA52" s="294"/>
      <c r="AB52" s="294"/>
    </row>
    <row r="53" spans="1:28" x14ac:dyDescent="0.25">
      <c r="A53" s="193" t="s">
        <v>202</v>
      </c>
      <c r="B53" s="222">
        <v>1526.45173678937</v>
      </c>
      <c r="C53" s="222">
        <v>1757.2678215124299</v>
      </c>
      <c r="D53" s="222">
        <v>3227.9321053929998</v>
      </c>
      <c r="E53" s="222">
        <v>8321.2216669831905</v>
      </c>
      <c r="F53" s="223">
        <v>19601.119512297901</v>
      </c>
      <c r="G53" s="222">
        <v>12680.446645300301</v>
      </c>
      <c r="H53" s="222">
        <v>91509.932168201107</v>
      </c>
      <c r="I53" s="222">
        <v>61535.222291386497</v>
      </c>
      <c r="J53" s="222">
        <v>3451213.4626756599</v>
      </c>
      <c r="K53" s="222">
        <v>41948.549847184702</v>
      </c>
      <c r="L53" s="222">
        <v>4947.2914598334401</v>
      </c>
      <c r="M53" s="222">
        <v>5466.3786990643302</v>
      </c>
      <c r="N53" s="222">
        <v>7778.0033878398899</v>
      </c>
      <c r="O53" s="222">
        <v>4813.7820253875298</v>
      </c>
      <c r="P53" s="222">
        <v>5134.2250138202999</v>
      </c>
      <c r="Q53" s="222">
        <v>6253.2530911270596</v>
      </c>
      <c r="R53" s="222">
        <v>9832.5325251193808</v>
      </c>
      <c r="S53" s="222">
        <v>5606.0941957458199</v>
      </c>
      <c r="T53" s="222">
        <v>1380.4832661799001</v>
      </c>
      <c r="U53" s="222">
        <v>953.956745440394</v>
      </c>
      <c r="V53" s="222">
        <v>1317.3970204091399</v>
      </c>
      <c r="W53" s="222">
        <v>1334.98287305286</v>
      </c>
      <c r="X53" s="222">
        <f>(X29/X8)*100</f>
        <v>5141.1432857032578</v>
      </c>
      <c r="Y53" s="222">
        <f>(Y29/Y8)*100</f>
        <v>6514.5398690864595</v>
      </c>
      <c r="Z53" s="222">
        <f>(Z29/Z8)*100</f>
        <v>6075.006163983122</v>
      </c>
      <c r="AA53" s="222">
        <f>(AA29/AA8)*100</f>
        <v>9184.9750921921914</v>
      </c>
      <c r="AB53" s="222">
        <v>442536.81185999996</v>
      </c>
    </row>
    <row r="54" spans="1:28" x14ac:dyDescent="0.25">
      <c r="A54" s="193" t="s">
        <v>203</v>
      </c>
      <c r="B54" s="222">
        <v>5727.76843187344</v>
      </c>
      <c r="C54" s="222">
        <v>14964.903147405001</v>
      </c>
      <c r="D54" s="222">
        <v>35954.469017769399</v>
      </c>
      <c r="E54" s="222">
        <v>5779.3927371781501</v>
      </c>
      <c r="F54" s="222">
        <v>6235.3546092542301</v>
      </c>
      <c r="G54" s="222">
        <v>13663.883616810999</v>
      </c>
      <c r="H54" s="222">
        <v>14743.899429696099</v>
      </c>
      <c r="I54" s="222">
        <v>10978.9659982104</v>
      </c>
      <c r="J54" s="222">
        <v>2962.9870500577199</v>
      </c>
      <c r="K54" s="222">
        <v>1709.5102480610501</v>
      </c>
      <c r="L54" s="222">
        <v>1435.7235352620401</v>
      </c>
      <c r="M54" s="222">
        <v>2170.0152636420898</v>
      </c>
      <c r="N54" s="222">
        <v>2866.46098158942</v>
      </c>
      <c r="O54" s="222">
        <v>2450.6083662061201</v>
      </c>
      <c r="P54" s="222">
        <v>2350.1029981136098</v>
      </c>
      <c r="Q54" s="222">
        <v>3579.0491915284201</v>
      </c>
      <c r="R54" s="222">
        <v>2774.6665943581102</v>
      </c>
      <c r="S54" s="222">
        <v>2460.1017178838601</v>
      </c>
      <c r="T54" s="222">
        <v>2672.0636574591799</v>
      </c>
      <c r="U54" s="222">
        <v>3271.0451176382599</v>
      </c>
      <c r="V54" s="222">
        <v>2557.9028823440799</v>
      </c>
      <c r="W54" s="222">
        <v>3711.1330810716399</v>
      </c>
      <c r="X54" s="222">
        <f t="shared" ref="X54:Z67" si="32">(X30/X9)*100</f>
        <v>3440.9629896945339</v>
      </c>
      <c r="Y54" s="222">
        <f t="shared" si="32"/>
        <v>3715.630088000838</v>
      </c>
      <c r="Z54" s="222">
        <f t="shared" si="32"/>
        <v>2616.886447173516</v>
      </c>
      <c r="AA54" s="222">
        <f t="shared" ref="AA54" si="33">(AA30/AA9)*100</f>
        <v>3720.4145285408513</v>
      </c>
      <c r="AB54" s="222">
        <v>1337037.0582299998</v>
      </c>
    </row>
    <row r="55" spans="1:28" x14ac:dyDescent="0.25">
      <c r="A55" s="193" t="s">
        <v>204</v>
      </c>
      <c r="B55" s="222">
        <v>251.40937088421401</v>
      </c>
      <c r="C55" s="222">
        <v>321.474433080881</v>
      </c>
      <c r="D55" s="222">
        <v>250.91168015518301</v>
      </c>
      <c r="E55" s="222">
        <v>402.64470780944299</v>
      </c>
      <c r="F55" s="222">
        <v>1074.5788223571401</v>
      </c>
      <c r="G55" s="222">
        <v>964.05798092486702</v>
      </c>
      <c r="H55" s="222">
        <v>607.57873396103503</v>
      </c>
      <c r="I55" s="222">
        <v>823.59962575502698</v>
      </c>
      <c r="J55" s="222">
        <v>1012.46850025088</v>
      </c>
      <c r="K55" s="222">
        <v>1087.7191636201601</v>
      </c>
      <c r="L55" s="222">
        <v>1006.28269071086</v>
      </c>
      <c r="M55" s="222">
        <v>8765.6829676244397</v>
      </c>
      <c r="N55" s="222">
        <v>11783.9580531274</v>
      </c>
      <c r="O55" s="222">
        <v>10303.441487616201</v>
      </c>
      <c r="P55" s="222">
        <v>11764.874904058101</v>
      </c>
      <c r="Q55" s="222">
        <v>18556.736885515998</v>
      </c>
      <c r="R55" s="222">
        <v>7697.2339742128997</v>
      </c>
      <c r="S55" s="222">
        <v>9629.8411423928501</v>
      </c>
      <c r="T55" s="222">
        <v>12346.9975755264</v>
      </c>
      <c r="U55" s="222">
        <v>7850.5593305742404</v>
      </c>
      <c r="V55" s="222">
        <v>19175.617552886699</v>
      </c>
      <c r="W55" s="222">
        <v>40538.090596942602</v>
      </c>
      <c r="X55" s="222">
        <f t="shared" si="32"/>
        <v>13599.249622587402</v>
      </c>
      <c r="Y55" s="222">
        <f t="shared" si="32"/>
        <v>31958.689912925591</v>
      </c>
      <c r="Z55" s="222">
        <f t="shared" si="32"/>
        <v>16074.959065727367</v>
      </c>
      <c r="AA55" s="222">
        <f t="shared" ref="AA55" si="34">(AA31/AA10)*100</f>
        <v>18336.584846703467</v>
      </c>
      <c r="AB55" s="222">
        <v>99159.640950000001</v>
      </c>
    </row>
    <row r="56" spans="1:28" x14ac:dyDescent="0.25">
      <c r="A56" s="197" t="s">
        <v>205</v>
      </c>
      <c r="B56" s="224">
        <v>1283.64050492928</v>
      </c>
      <c r="C56" s="225">
        <v>1552.7200590135999</v>
      </c>
      <c r="D56" s="225">
        <v>1160.3394391056299</v>
      </c>
      <c r="E56" s="225">
        <v>1648.3587224247899</v>
      </c>
      <c r="F56" s="225">
        <v>1401.3886904409201</v>
      </c>
      <c r="G56" s="225">
        <v>2548.65597683234</v>
      </c>
      <c r="H56" s="225">
        <v>2066.6034962281701</v>
      </c>
      <c r="I56" s="225">
        <v>4165.3973243324699</v>
      </c>
      <c r="J56" s="225">
        <v>6307.0332520060501</v>
      </c>
      <c r="K56" s="225">
        <v>4219.6180542485299</v>
      </c>
      <c r="L56" s="225">
        <v>4269.7935222497099</v>
      </c>
      <c r="M56" s="225">
        <v>4982.55354248813</v>
      </c>
      <c r="N56" s="225">
        <v>3842.98756514875</v>
      </c>
      <c r="O56" s="225">
        <v>2911.7496453026401</v>
      </c>
      <c r="P56" s="225">
        <v>3324.3830175232602</v>
      </c>
      <c r="Q56" s="225">
        <v>3098.39648527694</v>
      </c>
      <c r="R56" s="225">
        <v>3111.7775155885302</v>
      </c>
      <c r="S56" s="225">
        <v>3337.4854207541998</v>
      </c>
      <c r="T56" s="225">
        <v>4207.4946078582998</v>
      </c>
      <c r="U56" s="225">
        <v>5535.4992326752599</v>
      </c>
      <c r="V56" s="225">
        <v>3526.7819591252901</v>
      </c>
      <c r="W56" s="225">
        <v>3552.9767204191198</v>
      </c>
      <c r="X56" s="225">
        <f t="shared" si="32"/>
        <v>3806.3528302482114</v>
      </c>
      <c r="Y56" s="225">
        <f t="shared" si="32"/>
        <v>4771.1806328390448</v>
      </c>
      <c r="Z56" s="225">
        <f t="shared" si="32"/>
        <v>4230.2578095543295</v>
      </c>
      <c r="AA56" s="225">
        <f t="shared" ref="AA56" si="35">(AA32/AA11)*100</f>
        <v>2919.2869755718093</v>
      </c>
      <c r="AB56" s="225">
        <v>1358948.9466600004</v>
      </c>
    </row>
    <row r="57" spans="1:28" x14ac:dyDescent="0.25">
      <c r="A57" s="193" t="s">
        <v>206</v>
      </c>
      <c r="B57" s="222">
        <v>52381.272767237599</v>
      </c>
      <c r="C57" s="222">
        <v>150128.12822863</v>
      </c>
      <c r="D57" s="222">
        <v>3821.6001404542499</v>
      </c>
      <c r="E57" s="222">
        <v>25437.4241573129</v>
      </c>
      <c r="F57" s="222">
        <v>1133.4273127761401</v>
      </c>
      <c r="G57" s="222">
        <v>462.40006145571402</v>
      </c>
      <c r="H57" s="222">
        <v>441.39564569471099</v>
      </c>
      <c r="I57" s="222">
        <v>1032.77625848616</v>
      </c>
      <c r="J57" s="222">
        <v>824.67807656959906</v>
      </c>
      <c r="K57" s="222">
        <v>540.75348362187799</v>
      </c>
      <c r="L57" s="222">
        <v>807.36806620196705</v>
      </c>
      <c r="M57" s="222">
        <v>1501.0047215909999</v>
      </c>
      <c r="N57" s="222">
        <v>492.41924770812301</v>
      </c>
      <c r="O57" s="222">
        <v>668.50943536400598</v>
      </c>
      <c r="P57" s="222">
        <v>375.308025445569</v>
      </c>
      <c r="Q57" s="222">
        <v>115.835656167171</v>
      </c>
      <c r="R57" s="222">
        <v>98.324296969259194</v>
      </c>
      <c r="S57" s="222">
        <v>154.012320361669</v>
      </c>
      <c r="T57" s="222">
        <v>1010.50574275639</v>
      </c>
      <c r="U57" s="222">
        <v>1246.1467487618299</v>
      </c>
      <c r="V57" s="222">
        <v>1166.45083245929</v>
      </c>
      <c r="W57" s="222">
        <v>1183.55664332949</v>
      </c>
      <c r="X57" s="222">
        <f t="shared" si="32"/>
        <v>508.50346243945472</v>
      </c>
      <c r="Y57" s="222">
        <f t="shared" si="32"/>
        <v>484.47062603398285</v>
      </c>
      <c r="Z57" s="222">
        <f t="shared" si="32"/>
        <v>345.09868638881483</v>
      </c>
      <c r="AA57" s="222">
        <f t="shared" ref="AA57" si="36">(AA33/AA12)*100</f>
        <v>326.22876861039964</v>
      </c>
      <c r="AB57" s="222">
        <v>13459.0689</v>
      </c>
    </row>
    <row r="58" spans="1:28" x14ac:dyDescent="0.25">
      <c r="A58" s="197" t="s">
        <v>207</v>
      </c>
      <c r="B58" s="224">
        <v>93.535382870210597</v>
      </c>
      <c r="C58" s="225">
        <v>568.7940885644</v>
      </c>
      <c r="D58" s="225">
        <v>1210.1465670458299</v>
      </c>
      <c r="E58" s="225">
        <v>0</v>
      </c>
      <c r="F58" s="225">
        <v>1869.6383073396701</v>
      </c>
      <c r="G58" s="225">
        <v>847.10315365045801</v>
      </c>
      <c r="H58" s="225">
        <v>1450.0334660152</v>
      </c>
      <c r="I58" s="225">
        <v>8067.9171198063796</v>
      </c>
      <c r="J58" s="225">
        <v>3154.0255266587701</v>
      </c>
      <c r="K58" s="225">
        <v>1189.2847415460601</v>
      </c>
      <c r="L58" s="225">
        <v>27707.272468131701</v>
      </c>
      <c r="M58" s="225">
        <v>73380.561761229095</v>
      </c>
      <c r="N58" s="225">
        <v>9843.8375621159794</v>
      </c>
      <c r="O58" s="225">
        <v>4440.8542661455103</v>
      </c>
      <c r="P58" s="225">
        <v>15470.449405761399</v>
      </c>
      <c r="Q58" s="225">
        <v>2715.86781653144</v>
      </c>
      <c r="R58" s="225">
        <v>393.14505693359803</v>
      </c>
      <c r="S58" s="225">
        <v>174.919775595402</v>
      </c>
      <c r="T58" s="225">
        <v>208.69315164416801</v>
      </c>
      <c r="U58" s="225">
        <v>3428.6316842798601</v>
      </c>
      <c r="V58" s="225">
        <v>3288.3286383118302</v>
      </c>
      <c r="W58" s="225">
        <v>3802.9321498761501</v>
      </c>
      <c r="X58" s="225">
        <f t="shared" si="32"/>
        <v>13314.103375049843</v>
      </c>
      <c r="Y58" s="225">
        <f t="shared" si="32"/>
        <v>3936.0140401281078</v>
      </c>
      <c r="Z58" s="225">
        <f t="shared" si="32"/>
        <v>1480.0385602531544</v>
      </c>
      <c r="AA58" s="225">
        <f t="shared" ref="AA58" si="37">(AA34/AA13)*100</f>
        <v>467.78248875142623</v>
      </c>
      <c r="AB58" s="225">
        <v>5520.0333600000022</v>
      </c>
    </row>
    <row r="59" spans="1:28" x14ac:dyDescent="0.25">
      <c r="A59" s="193" t="s">
        <v>208</v>
      </c>
      <c r="B59" s="222">
        <v>10.898494510018301</v>
      </c>
      <c r="C59" s="222">
        <v>8.6944934005814094</v>
      </c>
      <c r="D59" s="222">
        <v>39.278994877068797</v>
      </c>
      <c r="E59" s="222">
        <v>19.860089379238499</v>
      </c>
      <c r="F59" s="222">
        <v>53.110975776421398</v>
      </c>
      <c r="G59" s="222">
        <v>21.9891171976363</v>
      </c>
      <c r="H59" s="222">
        <v>37.189874965740898</v>
      </c>
      <c r="I59" s="222">
        <v>40.167949731228397</v>
      </c>
      <c r="J59" s="222">
        <v>51.729702892851797</v>
      </c>
      <c r="K59" s="222">
        <v>77.824605411423406</v>
      </c>
      <c r="L59" s="222">
        <v>50.701758648124802</v>
      </c>
      <c r="M59" s="222">
        <v>43.984949564408701</v>
      </c>
      <c r="N59" s="222">
        <v>34.449285354361997</v>
      </c>
      <c r="O59" s="222">
        <v>32.591825125817103</v>
      </c>
      <c r="P59" s="222">
        <v>16.3775531505926</v>
      </c>
      <c r="Q59" s="222">
        <v>15.939927526200901</v>
      </c>
      <c r="R59" s="222">
        <v>11.770476228840799</v>
      </c>
      <c r="S59" s="222">
        <v>5.1397241131867899</v>
      </c>
      <c r="T59" s="222">
        <v>4.3953084362948296</v>
      </c>
      <c r="U59" s="222">
        <v>17.134555736309199</v>
      </c>
      <c r="V59" s="222">
        <v>21.991254205671801</v>
      </c>
      <c r="W59" s="222">
        <v>9.5980140759369892</v>
      </c>
      <c r="X59" s="222">
        <f t="shared" si="32"/>
        <v>18.133343414408152</v>
      </c>
      <c r="Y59" s="222">
        <f t="shared" si="32"/>
        <v>7.3231166683698543</v>
      </c>
      <c r="Z59" s="222">
        <f t="shared" si="32"/>
        <v>5.0664748061824962</v>
      </c>
      <c r="AA59" s="222">
        <f t="shared" ref="AA59" si="38">(AA35/AA14)*100</f>
        <v>5.0824240724213183</v>
      </c>
      <c r="AB59" s="222">
        <v>375.53511000000003</v>
      </c>
    </row>
    <row r="60" spans="1:28" x14ac:dyDescent="0.25">
      <c r="A60" s="193" t="s">
        <v>209</v>
      </c>
      <c r="B60" s="222">
        <v>13.155818928497499</v>
      </c>
      <c r="C60" s="222">
        <v>5.5958059266309199</v>
      </c>
      <c r="D60" s="222">
        <v>13.0055356705771</v>
      </c>
      <c r="E60" s="222">
        <v>4.9267390805318003</v>
      </c>
      <c r="F60" s="222">
        <v>3.8888520682384402</v>
      </c>
      <c r="G60" s="222">
        <v>4.4320507807087104</v>
      </c>
      <c r="H60" s="222">
        <v>4.7421335833100597</v>
      </c>
      <c r="I60" s="222">
        <v>1.06147408684186</v>
      </c>
      <c r="J60" s="222">
        <v>3.2297345830953601</v>
      </c>
      <c r="K60" s="222">
        <v>7.6750194469622404</v>
      </c>
      <c r="L60" s="222">
        <v>6.1646033728363303</v>
      </c>
      <c r="M60" s="222">
        <v>14.324613686517701</v>
      </c>
      <c r="N60" s="222">
        <v>14.0770864425056</v>
      </c>
      <c r="O60" s="222">
        <v>0.55281706177298395</v>
      </c>
      <c r="P60" s="222">
        <v>2.73343253770825</v>
      </c>
      <c r="Q60" s="222">
        <v>14.4014980320666</v>
      </c>
      <c r="R60" s="222">
        <v>1.1773201469822301</v>
      </c>
      <c r="S60" s="222">
        <v>0.42421517464341901</v>
      </c>
      <c r="T60" s="222">
        <v>0.631554361683759</v>
      </c>
      <c r="U60" s="222">
        <v>1.19748044034072</v>
      </c>
      <c r="V60" s="222">
        <v>5.8710009878883902</v>
      </c>
      <c r="W60" s="222">
        <v>5.2576314725706697</v>
      </c>
      <c r="X60" s="222">
        <f t="shared" si="32"/>
        <v>1.1584963611662848</v>
      </c>
      <c r="Y60" s="222">
        <f t="shared" si="32"/>
        <v>1.0378980510881939</v>
      </c>
      <c r="Z60" s="222">
        <f t="shared" si="32"/>
        <v>1.1852571165117614</v>
      </c>
      <c r="AA60" s="222">
        <f t="shared" ref="AA60" si="39">(AA36/AA15)*100</f>
        <v>0.27582937927030238</v>
      </c>
      <c r="AB60" s="222">
        <v>316.03088000000002</v>
      </c>
    </row>
    <row r="61" spans="1:28" x14ac:dyDescent="0.25">
      <c r="A61" s="193" t="s">
        <v>210</v>
      </c>
      <c r="B61" s="222">
        <v>666.31317662776496</v>
      </c>
      <c r="C61" s="222">
        <v>387.25951949480401</v>
      </c>
      <c r="D61" s="222">
        <v>442.89364868859201</v>
      </c>
      <c r="E61" s="222">
        <v>595.93622573724599</v>
      </c>
      <c r="F61" s="222">
        <v>213.567267788137</v>
      </c>
      <c r="G61" s="222">
        <v>293.627697992398</v>
      </c>
      <c r="H61" s="222">
        <v>236.04141400333199</v>
      </c>
      <c r="I61" s="222">
        <v>404.37976319006299</v>
      </c>
      <c r="J61" s="222">
        <v>620.23992914852795</v>
      </c>
      <c r="K61" s="222">
        <v>136.12606948305501</v>
      </c>
      <c r="L61" s="222">
        <v>279.78364885954301</v>
      </c>
      <c r="M61" s="222">
        <v>291.38080392352902</v>
      </c>
      <c r="N61" s="222">
        <v>214.48037104025201</v>
      </c>
      <c r="O61" s="222">
        <v>245.89715811534401</v>
      </c>
      <c r="P61" s="222">
        <v>561.35459905761797</v>
      </c>
      <c r="Q61" s="222">
        <v>354.28028278139601</v>
      </c>
      <c r="R61" s="222">
        <v>259.74755137371699</v>
      </c>
      <c r="S61" s="222">
        <v>406.29567706696599</v>
      </c>
      <c r="T61" s="222">
        <v>312.50707519512298</v>
      </c>
      <c r="U61" s="222">
        <v>585.24984361366296</v>
      </c>
      <c r="V61" s="222">
        <v>841.12950369393695</v>
      </c>
      <c r="W61" s="222">
        <v>219.72164790387501</v>
      </c>
      <c r="X61" s="222">
        <f t="shared" si="32"/>
        <v>76.109204077269453</v>
      </c>
      <c r="Y61" s="222">
        <f t="shared" si="32"/>
        <v>35.618932835996404</v>
      </c>
      <c r="Z61" s="222">
        <f t="shared" si="32"/>
        <v>16.814584901576104</v>
      </c>
      <c r="AA61" s="222">
        <f t="shared" ref="AA61" si="40">(AA37/AA16)*100</f>
        <v>9.2300712810618197</v>
      </c>
      <c r="AB61" s="222">
        <v>5283.1424699999998</v>
      </c>
    </row>
    <row r="62" spans="1:28" x14ac:dyDescent="0.25">
      <c r="A62" s="203" t="s">
        <v>211</v>
      </c>
      <c r="B62" s="226">
        <v>3078.6992203643499</v>
      </c>
      <c r="C62" s="226">
        <v>4451.1563581881101</v>
      </c>
      <c r="D62" s="226">
        <v>8129.0914976091299</v>
      </c>
      <c r="E62" s="226">
        <v>6563.0936226457397</v>
      </c>
      <c r="F62" s="226">
        <v>8810.9836616347202</v>
      </c>
      <c r="G62" s="226">
        <v>13255.571918395301</v>
      </c>
      <c r="H62" s="226">
        <v>19337.733202006901</v>
      </c>
      <c r="I62" s="226">
        <v>14647.4443260887</v>
      </c>
      <c r="J62" s="226">
        <v>4383.4056882320401</v>
      </c>
      <c r="K62" s="226">
        <v>2437.8539773555899</v>
      </c>
      <c r="L62" s="226">
        <v>1787.3901626602601</v>
      </c>
      <c r="M62" s="226">
        <v>2663.8991908070402</v>
      </c>
      <c r="N62" s="226">
        <v>3557.5227425964399</v>
      </c>
      <c r="O62" s="226">
        <v>2912.6108940348299</v>
      </c>
      <c r="P62" s="226">
        <v>2838.4365938286301</v>
      </c>
      <c r="Q62" s="226">
        <v>4129.29725443387</v>
      </c>
      <c r="R62" s="226">
        <v>3498.4925235597698</v>
      </c>
      <c r="S62" s="226">
        <v>2882.7130827116298</v>
      </c>
      <c r="T62" s="226">
        <v>2184.7019404759299</v>
      </c>
      <c r="U62" s="226">
        <v>2071.8354944091002</v>
      </c>
      <c r="V62" s="226">
        <v>2048.5545207486598</v>
      </c>
      <c r="W62" s="226">
        <v>2713.1560464918098</v>
      </c>
      <c r="X62" s="226">
        <f t="shared" si="32"/>
        <v>3729.167378548676</v>
      </c>
      <c r="Y62" s="226">
        <f t="shared" si="32"/>
        <v>4119.7322171306414</v>
      </c>
      <c r="Z62" s="226">
        <f t="shared" si="32"/>
        <v>3002.9210200752477</v>
      </c>
      <c r="AA62" s="226">
        <f t="shared" ref="AA62" si="41">(AA38/AA17)*100</f>
        <v>4267.2617280234408</v>
      </c>
      <c r="AB62" s="226">
        <f t="shared" ref="AB62" si="42">(AB38/AB17)*100</f>
        <v>3388.7103205945309</v>
      </c>
    </row>
    <row r="63" spans="1:28" ht="25.5" x14ac:dyDescent="0.25">
      <c r="A63" s="206" t="s">
        <v>212</v>
      </c>
      <c r="B63" s="227">
        <v>868.623743661655</v>
      </c>
      <c r="C63" s="227">
        <v>1071.0556444296601</v>
      </c>
      <c r="D63" s="227">
        <v>843.26193593719404</v>
      </c>
      <c r="E63" s="227">
        <v>1227.53414803491</v>
      </c>
      <c r="F63" s="227">
        <v>1339.9489435825001</v>
      </c>
      <c r="G63" s="227">
        <v>1945.81025577939</v>
      </c>
      <c r="H63" s="227">
        <v>1576.5260983574699</v>
      </c>
      <c r="I63" s="227">
        <v>2727.63331313155</v>
      </c>
      <c r="J63" s="227">
        <v>3874.8968894234199</v>
      </c>
      <c r="K63" s="227">
        <v>3374.52902277971</v>
      </c>
      <c r="L63" s="227">
        <v>3359.1235814956599</v>
      </c>
      <c r="M63" s="227">
        <v>5247.4444242787904</v>
      </c>
      <c r="N63" s="227">
        <v>4246.8978642625598</v>
      </c>
      <c r="O63" s="227">
        <v>3186.4384601615502</v>
      </c>
      <c r="P63" s="227">
        <v>3596.6037317885198</v>
      </c>
      <c r="Q63" s="227">
        <v>3478.82432436829</v>
      </c>
      <c r="R63" s="227">
        <v>3310.3788981154798</v>
      </c>
      <c r="S63" s="227">
        <v>3550.8526280667102</v>
      </c>
      <c r="T63" s="227">
        <v>4443.0815044331903</v>
      </c>
      <c r="U63" s="227">
        <v>5652.4053421130802</v>
      </c>
      <c r="V63" s="227">
        <v>3764.88495312636</v>
      </c>
      <c r="W63" s="227">
        <v>3808.5356299776399</v>
      </c>
      <c r="X63" s="227">
        <f t="shared" si="32"/>
        <v>4092.8100173098273</v>
      </c>
      <c r="Y63" s="227">
        <f t="shared" si="32"/>
        <v>5426.0981615063738</v>
      </c>
      <c r="Z63" s="227">
        <f t="shared" si="32"/>
        <v>4700.0983655092487</v>
      </c>
      <c r="AA63" s="227">
        <f t="shared" ref="AA63" si="43">(AA39/AA18)*100</f>
        <v>3186.7537947542355</v>
      </c>
      <c r="AB63" s="227">
        <f t="shared" ref="AB63" si="44">(AB39/AB18)*100</f>
        <v>3080.9084741610254</v>
      </c>
    </row>
    <row r="64" spans="1:28" x14ac:dyDescent="0.25">
      <c r="A64" s="209" t="s">
        <v>213</v>
      </c>
      <c r="B64" s="227">
        <v>1498.79414521238</v>
      </c>
      <c r="C64" s="227">
        <v>1977.27693257281</v>
      </c>
      <c r="D64" s="227">
        <v>2023.9291109032499</v>
      </c>
      <c r="E64" s="227">
        <v>2619.7073178742899</v>
      </c>
      <c r="F64" s="227">
        <v>3165.6494263372401</v>
      </c>
      <c r="G64" s="227">
        <v>4919.7513802579097</v>
      </c>
      <c r="H64" s="227">
        <v>4790.0147986213497</v>
      </c>
      <c r="I64" s="227">
        <v>6457.3540312653204</v>
      </c>
      <c r="J64" s="227">
        <v>4198.82832843502</v>
      </c>
      <c r="K64" s="227">
        <v>2693.6341677107998</v>
      </c>
      <c r="L64" s="227">
        <v>2186.8726208846501</v>
      </c>
      <c r="M64" s="227">
        <v>3318.9436206260202</v>
      </c>
      <c r="N64" s="227">
        <v>3757.2268413698998</v>
      </c>
      <c r="O64" s="227">
        <v>3004.5874294027099</v>
      </c>
      <c r="P64" s="227">
        <v>3122.3896852130001</v>
      </c>
      <c r="Q64" s="227">
        <v>3830.94119190327</v>
      </c>
      <c r="R64" s="227">
        <v>3424.5027796095901</v>
      </c>
      <c r="S64" s="227">
        <v>3135.3916138192099</v>
      </c>
      <c r="T64" s="227">
        <v>2810.9467447369002</v>
      </c>
      <c r="U64" s="227">
        <v>2976.5631337305399</v>
      </c>
      <c r="V64" s="227">
        <v>2618.7973359796902</v>
      </c>
      <c r="W64" s="227">
        <v>3160.3541433045002</v>
      </c>
      <c r="X64" s="227">
        <f t="shared" si="32"/>
        <v>3908.6911904183567</v>
      </c>
      <c r="Y64" s="227">
        <f t="shared" si="32"/>
        <v>4864.42741867942</v>
      </c>
      <c r="Z64" s="227">
        <f t="shared" si="32"/>
        <v>3943.7613259433119</v>
      </c>
      <c r="AA64" s="227">
        <f t="shared" ref="AA64" si="45">(AA40/AA19)*100</f>
        <v>3553.5366900060899</v>
      </c>
      <c r="AB64" s="227">
        <f t="shared" ref="AB64" si="46">(AB40/AB19)*100</f>
        <v>3199.1142693066136</v>
      </c>
    </row>
    <row r="65" spans="1:28" x14ac:dyDescent="0.25">
      <c r="A65" s="210" t="s">
        <v>214</v>
      </c>
      <c r="B65" s="226">
        <v>1549.94867227133</v>
      </c>
      <c r="C65" s="226">
        <v>2088.9156914881601</v>
      </c>
      <c r="D65" s="226">
        <v>2058.29881743944</v>
      </c>
      <c r="E65" s="226">
        <v>2709.0444125311901</v>
      </c>
      <c r="F65" s="226">
        <v>2960.73916989386</v>
      </c>
      <c r="G65" s="226">
        <v>4130.3664160063499</v>
      </c>
      <c r="H65" s="226">
        <v>4292.1444784368196</v>
      </c>
      <c r="I65" s="226">
        <v>5918.33736414141</v>
      </c>
      <c r="J65" s="226">
        <v>3916.2639912063501</v>
      </c>
      <c r="K65" s="226">
        <v>2563.4485456571101</v>
      </c>
      <c r="L65" s="226">
        <v>2166.80490440525</v>
      </c>
      <c r="M65" s="226">
        <v>3288.2880308756198</v>
      </c>
      <c r="N65" s="226">
        <v>3584.8886587121101</v>
      </c>
      <c r="O65" s="226">
        <v>2932.6631135402499</v>
      </c>
      <c r="P65" s="226">
        <v>3005.3999091084302</v>
      </c>
      <c r="Q65" s="226">
        <v>3524.4420865864699</v>
      </c>
      <c r="R65" s="226">
        <v>3220.9229785777902</v>
      </c>
      <c r="S65" s="226">
        <v>2834.8515427727202</v>
      </c>
      <c r="T65" s="226">
        <v>2706.5831212295402</v>
      </c>
      <c r="U65" s="226">
        <v>3072.8154009014302</v>
      </c>
      <c r="V65" s="226">
        <v>2614.10148447967</v>
      </c>
      <c r="W65" s="226">
        <v>3158.9118515443602</v>
      </c>
      <c r="X65" s="226">
        <f t="shared" si="32"/>
        <v>3867.8016023848245</v>
      </c>
      <c r="Y65" s="226">
        <f t="shared" si="32"/>
        <v>4744.4080885812036</v>
      </c>
      <c r="Z65" s="226">
        <f t="shared" si="32"/>
        <v>3794.6506328280889</v>
      </c>
      <c r="AA65" s="226">
        <f t="shared" ref="AA65" si="47">(AA41/AA20)*100</f>
        <v>3399.5304466121806</v>
      </c>
      <c r="AB65" s="226">
        <f t="shared" ref="AB65" si="48">(AB41/AB20)*100</f>
        <v>3144.0584943923818</v>
      </c>
    </row>
    <row r="66" spans="1:28" x14ac:dyDescent="0.25">
      <c r="A66" s="210" t="s">
        <v>215</v>
      </c>
      <c r="B66" s="226">
        <v>107.980280967447</v>
      </c>
      <c r="C66" s="226">
        <v>44.697884096604199</v>
      </c>
      <c r="D66" s="226">
        <v>58.032121685359797</v>
      </c>
      <c r="E66" s="226">
        <v>68.144241855235194</v>
      </c>
      <c r="F66" s="226">
        <v>40.939886044717802</v>
      </c>
      <c r="G66" s="226">
        <v>34.839737492601103</v>
      </c>
      <c r="H66" s="226">
        <v>49.365901100039302</v>
      </c>
      <c r="I66" s="226">
        <v>91.499171299018499</v>
      </c>
      <c r="J66" s="226">
        <v>77.462827230200304</v>
      </c>
      <c r="K66" s="226">
        <v>41.052428795565397</v>
      </c>
      <c r="L66" s="226">
        <v>54.681757498201797</v>
      </c>
      <c r="M66" s="226">
        <v>90.108279727963094</v>
      </c>
      <c r="N66" s="226">
        <v>91.982933546751497</v>
      </c>
      <c r="O66" s="226">
        <v>58.994460413531399</v>
      </c>
      <c r="P66" s="226">
        <v>143.049231837923</v>
      </c>
      <c r="Q66" s="226">
        <v>191.642524424031</v>
      </c>
      <c r="R66" s="226">
        <v>108.9347001539</v>
      </c>
      <c r="S66" s="226">
        <v>97.134456951770204</v>
      </c>
      <c r="T66" s="226">
        <v>64.473419687805901</v>
      </c>
      <c r="U66" s="226">
        <v>72.845896731716607</v>
      </c>
      <c r="V66" s="226">
        <v>110.01602062594699</v>
      </c>
      <c r="W66" s="226">
        <v>58.852143077584799</v>
      </c>
      <c r="X66" s="226">
        <f t="shared" si="32"/>
        <v>32.743463570961623</v>
      </c>
      <c r="Y66" s="226">
        <f t="shared" si="32"/>
        <v>14.534621963635558</v>
      </c>
      <c r="Z66" s="226">
        <f t="shared" si="32"/>
        <v>8.8705721814337632</v>
      </c>
      <c r="AA66" s="226">
        <f t="shared" ref="AA66" si="49">(AA42/AA21)*100</f>
        <v>3.6946866724182548</v>
      </c>
      <c r="AB66" s="226">
        <f t="shared" ref="AB66" si="50">(AB42/AB21)*100</f>
        <v>3.1136816737911999</v>
      </c>
    </row>
    <row r="67" spans="1:28" x14ac:dyDescent="0.25">
      <c r="A67" s="212" t="s">
        <v>216</v>
      </c>
      <c r="B67" s="228">
        <v>706.891754563625</v>
      </c>
      <c r="C67" s="229">
        <v>535.19657114636505</v>
      </c>
      <c r="D67" s="229">
        <v>603.323746365278</v>
      </c>
      <c r="E67" s="229">
        <v>543.84806373258698</v>
      </c>
      <c r="F67" s="229">
        <v>732.79974297507999</v>
      </c>
      <c r="G67" s="229">
        <v>666.158079718973</v>
      </c>
      <c r="H67" s="229">
        <v>898.86841089204995</v>
      </c>
      <c r="I67" s="229">
        <v>1398.3831188445799</v>
      </c>
      <c r="J67" s="229">
        <v>1207.3606966033501</v>
      </c>
      <c r="K67" s="229">
        <v>927.365733153164</v>
      </c>
      <c r="L67" s="229">
        <v>1003.46125112788</v>
      </c>
      <c r="M67" s="229">
        <v>1954.6062982983401</v>
      </c>
      <c r="N67" s="229">
        <v>2550.5504232616599</v>
      </c>
      <c r="O67" s="229">
        <v>2280.0874802744902</v>
      </c>
      <c r="P67" s="229">
        <v>2639.8860034691902</v>
      </c>
      <c r="Q67" s="229">
        <v>2866.1310188365501</v>
      </c>
      <c r="R67" s="229">
        <v>2135.2167246652202</v>
      </c>
      <c r="S67" s="229">
        <v>1864.11393893371</v>
      </c>
      <c r="T67" s="229">
        <v>1877.64110337429</v>
      </c>
      <c r="U67" s="229">
        <v>2131.5975654574399</v>
      </c>
      <c r="V67" s="229">
        <v>2060.4204702820898</v>
      </c>
      <c r="W67" s="229">
        <v>2022.4394754248001</v>
      </c>
      <c r="X67" s="229">
        <f t="shared" si="32"/>
        <v>2624.7802465079913</v>
      </c>
      <c r="Y67" s="229">
        <f t="shared" si="32"/>
        <v>2874.9789398899279</v>
      </c>
      <c r="Z67" s="229">
        <f t="shared" si="32"/>
        <v>2349.9325442699342</v>
      </c>
      <c r="AA67" s="229">
        <f t="shared" ref="AA67:AB67" si="51">(AA43/AA22)*100</f>
        <v>2102.6637420559518</v>
      </c>
      <c r="AB67" s="229">
        <f t="shared" si="51"/>
        <v>1754.3808166673164</v>
      </c>
    </row>
    <row r="68" spans="1:28" x14ac:dyDescent="0.25">
      <c r="A68" s="27" t="s">
        <v>217</v>
      </c>
      <c r="B68" s="27"/>
      <c r="C68" s="230"/>
      <c r="D68" s="230"/>
      <c r="E68" s="230"/>
    </row>
    <row r="69" spans="1:28" x14ac:dyDescent="0.25">
      <c r="A69" s="27" t="s">
        <v>218</v>
      </c>
      <c r="B69" s="27"/>
      <c r="C69" s="230"/>
      <c r="D69" s="230"/>
      <c r="E69" s="230"/>
    </row>
  </sheetData>
  <mergeCells count="13">
    <mergeCell ref="A26:AB26"/>
    <mergeCell ref="B7:X7"/>
    <mergeCell ref="Y7:Z7"/>
    <mergeCell ref="A1:AB1"/>
    <mergeCell ref="A3:AB3"/>
    <mergeCell ref="A5:AB5"/>
    <mergeCell ref="Y28:Z28"/>
    <mergeCell ref="Y52:Z52"/>
    <mergeCell ref="B28:X28"/>
    <mergeCell ref="B52:X52"/>
    <mergeCell ref="A46:AB46"/>
    <mergeCell ref="A48:AB48"/>
    <mergeCell ref="A50:AB50"/>
  </mergeCells>
  <pageMargins left="0.7" right="0.7" top="0.75" bottom="0.75" header="0.51180555555555496" footer="0.51180555555555496"/>
  <pageSetup paperSize="9" scale="19" firstPageNumber="0" orientation="portrait" horizontalDpi="300" verticalDpi="300"/>
  <rowBreaks count="1" manualBreakCount="1">
    <brk id="45" max="16383" man="1"/>
  </rowBreaks>
  <ignoredErrors>
    <ignoredError sqref="X38:Z42 X17:Z21 AA17:AA21 AA38:AA42 AB38:AB42 AB17:AB21" formulaRange="1"/>
    <ignoredError sqref="AA53:AA67" evalError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9"/>
  <sheetViews>
    <sheetView showGridLines="0" zoomScale="70" zoomScaleNormal="70" workbookViewId="0">
      <selection activeCell="P37" sqref="P37"/>
    </sheetView>
  </sheetViews>
  <sheetFormatPr defaultColWidth="8.7109375" defaultRowHeight="15" x14ac:dyDescent="0.25"/>
  <cols>
    <col min="1" max="1" width="74.28515625" customWidth="1"/>
    <col min="2" max="2" width="13" customWidth="1"/>
    <col min="3" max="3" width="14" customWidth="1"/>
    <col min="4" max="4" width="13" customWidth="1"/>
    <col min="5" max="5" width="13.5703125" customWidth="1"/>
    <col min="6" max="7" width="14" customWidth="1"/>
    <col min="8" max="8" width="13" customWidth="1"/>
    <col min="9" max="9" width="13.5703125" customWidth="1"/>
    <col min="10" max="10" width="15.5703125" customWidth="1"/>
    <col min="11" max="11" width="13" customWidth="1"/>
    <col min="12" max="12" width="13.28515625" customWidth="1"/>
    <col min="13" max="13" width="13.5703125" customWidth="1"/>
    <col min="14" max="15" width="15.42578125" customWidth="1"/>
    <col min="16" max="16" width="15.28515625" customWidth="1"/>
    <col min="17" max="17" width="14.5703125" customWidth="1"/>
    <col min="18" max="18" width="14.7109375" customWidth="1"/>
    <col min="19" max="19" width="15.28515625" customWidth="1"/>
    <col min="20" max="20" width="15.5703125" customWidth="1"/>
    <col min="21" max="21" width="14.7109375" customWidth="1"/>
    <col min="22" max="22" width="15.28515625" customWidth="1"/>
    <col min="23" max="23" width="15.5703125" customWidth="1"/>
    <col min="24" max="24" width="14.7109375" customWidth="1"/>
    <col min="25" max="26" width="13.7109375" bestFit="1" customWidth="1"/>
    <col min="27" max="27" width="13.28515625" bestFit="1" customWidth="1"/>
    <col min="28" max="28" width="13.7109375" customWidth="1"/>
    <col min="29" max="1025" width="11.42578125"/>
  </cols>
  <sheetData>
    <row r="1" spans="1:28" ht="42.75" customHeight="1" x14ac:dyDescent="0.25">
      <c r="A1" s="314" t="s">
        <v>200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</row>
    <row r="2" spans="1:28" ht="11.25" customHeight="1" x14ac:dyDescent="0.25"/>
    <row r="3" spans="1:28" ht="25.5" customHeight="1" x14ac:dyDescent="0.25">
      <c r="A3" s="346" t="s">
        <v>223</v>
      </c>
      <c r="B3" s="346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</row>
    <row r="5" spans="1:28" ht="17.25" customHeight="1" x14ac:dyDescent="0.25">
      <c r="A5" s="347" t="s">
        <v>224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7"/>
      <c r="T5" s="347"/>
      <c r="U5" s="347"/>
      <c r="V5" s="347"/>
      <c r="W5" s="347"/>
      <c r="X5" s="347"/>
      <c r="Y5" s="347"/>
      <c r="Z5" s="347"/>
      <c r="AA5" s="347"/>
      <c r="AB5" s="347"/>
    </row>
    <row r="6" spans="1:28" ht="15.75" thickBot="1" x14ac:dyDescent="0.3">
      <c r="A6" s="191"/>
      <c r="B6" s="19">
        <v>1997</v>
      </c>
      <c r="C6" s="19">
        <v>1998</v>
      </c>
      <c r="D6" s="19">
        <v>1999</v>
      </c>
      <c r="E6" s="19">
        <v>2000</v>
      </c>
      <c r="F6" s="19">
        <v>2001</v>
      </c>
      <c r="G6" s="19">
        <v>2002</v>
      </c>
      <c r="H6" s="19">
        <v>2003</v>
      </c>
      <c r="I6" s="19">
        <v>2004</v>
      </c>
      <c r="J6" s="19">
        <v>2005</v>
      </c>
      <c r="K6" s="19">
        <v>2006</v>
      </c>
      <c r="L6" s="19">
        <v>2007</v>
      </c>
      <c r="M6" s="19">
        <v>2008</v>
      </c>
      <c r="N6" s="19">
        <v>2009</v>
      </c>
      <c r="O6" s="19">
        <v>2010</v>
      </c>
      <c r="P6" s="19">
        <v>2011</v>
      </c>
      <c r="Q6" s="19">
        <v>2012</v>
      </c>
      <c r="R6" s="19">
        <v>2013</v>
      </c>
      <c r="S6" s="19">
        <v>2014</v>
      </c>
      <c r="T6" s="19">
        <v>2015</v>
      </c>
      <c r="U6" s="19">
        <v>2016</v>
      </c>
      <c r="V6" s="19">
        <v>2017</v>
      </c>
      <c r="W6" s="19">
        <v>2018</v>
      </c>
      <c r="X6" s="33">
        <v>2019</v>
      </c>
      <c r="Y6" s="33">
        <v>2020</v>
      </c>
      <c r="Z6" s="33">
        <v>2021</v>
      </c>
      <c r="AA6" s="33">
        <v>2022</v>
      </c>
      <c r="AB6" s="33" t="s">
        <v>256</v>
      </c>
    </row>
    <row r="7" spans="1:28" ht="15.75" customHeight="1" thickBot="1" x14ac:dyDescent="0.3">
      <c r="A7" s="192" t="s">
        <v>169</v>
      </c>
      <c r="B7" s="345" t="s">
        <v>25</v>
      </c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294"/>
      <c r="AB7" s="294"/>
    </row>
    <row r="8" spans="1:28" x14ac:dyDescent="0.25">
      <c r="A8" s="193" t="s">
        <v>202</v>
      </c>
      <c r="B8" s="216">
        <v>19366.085599999999</v>
      </c>
      <c r="C8" s="216">
        <v>31114.728838999999</v>
      </c>
      <c r="D8" s="216">
        <v>31949.389899999998</v>
      </c>
      <c r="E8" s="231">
        <v>35661.5962</v>
      </c>
      <c r="F8" s="216">
        <v>16173.477999999999</v>
      </c>
      <c r="G8" s="231">
        <v>18424.245050000001</v>
      </c>
      <c r="H8" s="231">
        <v>23102.26109</v>
      </c>
      <c r="I8" s="231">
        <v>19537.779419999999</v>
      </c>
      <c r="J8" s="231">
        <v>15733.43001</v>
      </c>
      <c r="K8" s="232">
        <v>21842.060659999999</v>
      </c>
      <c r="L8" s="232">
        <v>23492.81194</v>
      </c>
      <c r="M8" s="231">
        <v>17072.782039999998</v>
      </c>
      <c r="N8" s="231">
        <v>11805.90213</v>
      </c>
      <c r="O8" s="231">
        <v>13869.76022</v>
      </c>
      <c r="P8" s="231">
        <v>19453.255369999999</v>
      </c>
      <c r="Q8" s="231">
        <v>16305.029305</v>
      </c>
      <c r="R8" s="231">
        <v>15314.101755</v>
      </c>
      <c r="S8" s="231">
        <v>21535.210504999999</v>
      </c>
      <c r="T8" s="231">
        <v>31041.209439999999</v>
      </c>
      <c r="U8" s="231">
        <v>31313.053330999999</v>
      </c>
      <c r="V8" s="216">
        <v>32184.575463000001</v>
      </c>
      <c r="W8" s="216">
        <v>28556.271657000001</v>
      </c>
      <c r="X8" s="216">
        <v>14994.716476999994</v>
      </c>
      <c r="Y8" s="216">
        <v>14825.215190000001</v>
      </c>
      <c r="Z8" s="216">
        <v>17906.672611999998</v>
      </c>
      <c r="AA8" s="216">
        <v>12499.539056999998</v>
      </c>
      <c r="AB8" s="216">
        <v>9230.4887610000005</v>
      </c>
    </row>
    <row r="9" spans="1:28" x14ac:dyDescent="0.25">
      <c r="A9" s="193" t="s">
        <v>203</v>
      </c>
      <c r="B9" s="216">
        <v>4615.7031399999996</v>
      </c>
      <c r="C9" s="216">
        <v>2195.0423900000001</v>
      </c>
      <c r="D9" s="216">
        <v>3230.5880999999999</v>
      </c>
      <c r="E9" s="216">
        <v>4446.3122000000003</v>
      </c>
      <c r="F9" s="216">
        <v>3217.8178200000002</v>
      </c>
      <c r="G9" s="216">
        <v>3994.1332299999999</v>
      </c>
      <c r="H9" s="216">
        <v>3776.7514339999998</v>
      </c>
      <c r="I9" s="216">
        <v>5653.6935020000001</v>
      </c>
      <c r="J9" s="216">
        <v>8696.2314200000001</v>
      </c>
      <c r="K9" s="194">
        <v>13761.599425</v>
      </c>
      <c r="L9" s="194">
        <v>21034.062513000001</v>
      </c>
      <c r="M9" s="216">
        <v>16518.473298000001</v>
      </c>
      <c r="N9" s="216">
        <v>13942.523206</v>
      </c>
      <c r="O9" s="216">
        <v>18778.569094999999</v>
      </c>
      <c r="P9" s="216">
        <v>21736.725525000002</v>
      </c>
      <c r="Q9" s="216">
        <v>18718.872437000002</v>
      </c>
      <c r="R9" s="216">
        <v>25961.467047999999</v>
      </c>
      <c r="S9" s="216">
        <v>31441.665109000001</v>
      </c>
      <c r="T9" s="216">
        <v>29486.534202999999</v>
      </c>
      <c r="U9" s="216">
        <v>29796.402946999999</v>
      </c>
      <c r="V9" s="216">
        <v>33872.818472999999</v>
      </c>
      <c r="W9" s="216">
        <v>31300.013376999999</v>
      </c>
      <c r="X9" s="216">
        <v>32888.328964000008</v>
      </c>
      <c r="Y9" s="216">
        <v>25820.956118999991</v>
      </c>
      <c r="Z9" s="216">
        <v>35910.988415000007</v>
      </c>
      <c r="AA9" s="216">
        <v>30236.350284999997</v>
      </c>
      <c r="AB9" s="216">
        <v>29475.375840000001</v>
      </c>
    </row>
    <row r="10" spans="1:28" x14ac:dyDescent="0.25">
      <c r="A10" s="193" t="s">
        <v>204</v>
      </c>
      <c r="B10" s="216">
        <v>18915.029119999999</v>
      </c>
      <c r="C10" s="216">
        <v>21480.514080000001</v>
      </c>
      <c r="D10" s="216">
        <v>34172.76107</v>
      </c>
      <c r="E10" s="216">
        <v>25546.48245</v>
      </c>
      <c r="F10" s="216">
        <v>19051.36594</v>
      </c>
      <c r="G10" s="216">
        <v>24878.47954</v>
      </c>
      <c r="H10" s="216">
        <v>25203.092199999999</v>
      </c>
      <c r="I10" s="216">
        <v>17905.09706</v>
      </c>
      <c r="J10" s="216">
        <v>15493.721949999999</v>
      </c>
      <c r="K10" s="194">
        <v>17544.299094000002</v>
      </c>
      <c r="L10" s="194">
        <v>20844.219035999999</v>
      </c>
      <c r="M10" s="216">
        <v>11827.30668</v>
      </c>
      <c r="N10" s="216">
        <v>8610.5751600000003</v>
      </c>
      <c r="O10" s="216">
        <v>8860.7531400000007</v>
      </c>
      <c r="P10" s="216">
        <v>7722.0770499999999</v>
      </c>
      <c r="Q10" s="216">
        <v>6224.5498100000004</v>
      </c>
      <c r="R10" s="216">
        <v>7732.8110550000001</v>
      </c>
      <c r="S10" s="216">
        <v>7388.2300400000004</v>
      </c>
      <c r="T10" s="216">
        <v>7391.1360599999998</v>
      </c>
      <c r="U10" s="216">
        <v>6894.2999200000004</v>
      </c>
      <c r="V10" s="216">
        <v>7171.5692479999998</v>
      </c>
      <c r="W10" s="216">
        <v>5796.7621799999997</v>
      </c>
      <c r="X10" s="216">
        <v>6118.5383359999996</v>
      </c>
      <c r="Y10" s="216">
        <v>4679.4653000000008</v>
      </c>
      <c r="Z10" s="216">
        <v>6461.9508200000009</v>
      </c>
      <c r="AA10" s="216">
        <v>4873.437946</v>
      </c>
      <c r="AB10" s="216">
        <v>4954.3848860000016</v>
      </c>
    </row>
    <row r="11" spans="1:28" x14ac:dyDescent="0.25">
      <c r="A11" s="197" t="s">
        <v>205</v>
      </c>
      <c r="B11" s="219">
        <v>19300.487450000001</v>
      </c>
      <c r="C11" s="219">
        <v>18607.69241</v>
      </c>
      <c r="D11" s="219">
        <v>16776.59719</v>
      </c>
      <c r="E11" s="219">
        <v>15792.53277</v>
      </c>
      <c r="F11" s="219">
        <v>23366.68016</v>
      </c>
      <c r="G11" s="219">
        <v>17272.018339999999</v>
      </c>
      <c r="H11" s="219">
        <v>17771.344399000001</v>
      </c>
      <c r="I11" s="219">
        <v>14816.079040000001</v>
      </c>
      <c r="J11" s="219">
        <v>16952.831310000001</v>
      </c>
      <c r="K11" s="199">
        <v>23531.027966000001</v>
      </c>
      <c r="L11" s="199">
        <v>23671.672352000001</v>
      </c>
      <c r="M11" s="219">
        <v>23999.900727</v>
      </c>
      <c r="N11" s="219">
        <v>24919.177978</v>
      </c>
      <c r="O11" s="219">
        <v>28796.368712</v>
      </c>
      <c r="P11" s="219">
        <v>28923.572505</v>
      </c>
      <c r="Q11" s="219">
        <v>29384.196714000002</v>
      </c>
      <c r="R11" s="219">
        <v>30246.694834000002</v>
      </c>
      <c r="S11" s="219">
        <v>28134.841303000001</v>
      </c>
      <c r="T11" s="219">
        <v>29121.964259</v>
      </c>
      <c r="U11" s="219">
        <v>26088.073240999998</v>
      </c>
      <c r="V11" s="219">
        <v>30520.422177</v>
      </c>
      <c r="W11" s="219">
        <v>31659.788053</v>
      </c>
      <c r="X11" s="219">
        <v>33071.128325000005</v>
      </c>
      <c r="Y11" s="219">
        <v>33398.731039999999</v>
      </c>
      <c r="Z11" s="219">
        <v>40441.740400999995</v>
      </c>
      <c r="AA11" s="219">
        <v>43765.419549999999</v>
      </c>
      <c r="AB11" s="219">
        <v>40857.675071999998</v>
      </c>
    </row>
    <row r="12" spans="1:28" x14ac:dyDescent="0.25">
      <c r="A12" s="193" t="s">
        <v>206</v>
      </c>
      <c r="B12" s="216">
        <v>2068.4769999999999</v>
      </c>
      <c r="C12" s="216">
        <v>1221.9486999999999</v>
      </c>
      <c r="D12" s="216">
        <v>296.86829999999998</v>
      </c>
      <c r="E12" s="216">
        <v>552.21400000000006</v>
      </c>
      <c r="F12" s="216">
        <v>8153.5051999999996</v>
      </c>
      <c r="G12" s="216">
        <v>2092.3707599999998</v>
      </c>
      <c r="H12" s="216">
        <v>1372.69472</v>
      </c>
      <c r="I12" s="216">
        <v>1073.6358700000001</v>
      </c>
      <c r="J12" s="216">
        <v>1884.4627539999999</v>
      </c>
      <c r="K12" s="194">
        <v>2828.6219599999999</v>
      </c>
      <c r="L12" s="194">
        <v>3493.3083190000002</v>
      </c>
      <c r="M12" s="216">
        <v>5980.4995399999998</v>
      </c>
      <c r="N12" s="216">
        <v>8399.5036799999998</v>
      </c>
      <c r="O12" s="216">
        <v>8951.2938319999994</v>
      </c>
      <c r="P12" s="216">
        <v>10289.56133</v>
      </c>
      <c r="Q12" s="216">
        <v>10977.395124999999</v>
      </c>
      <c r="R12" s="216">
        <v>12272.239007</v>
      </c>
      <c r="S12" s="216">
        <v>12749.890416</v>
      </c>
      <c r="T12" s="216">
        <v>14665.303598</v>
      </c>
      <c r="U12" s="216">
        <v>13766.584133</v>
      </c>
      <c r="V12" s="216">
        <v>17272.730419</v>
      </c>
      <c r="W12" s="216">
        <v>13993.081834000001</v>
      </c>
      <c r="X12" s="216">
        <v>14346.979186000002</v>
      </c>
      <c r="Y12" s="216">
        <v>18840.738049</v>
      </c>
      <c r="Z12" s="216">
        <v>22006.571263000009</v>
      </c>
      <c r="AA12" s="216">
        <v>17238.110844000003</v>
      </c>
      <c r="AB12" s="216">
        <v>16304.614802000002</v>
      </c>
    </row>
    <row r="13" spans="1:28" x14ac:dyDescent="0.25">
      <c r="A13" s="197" t="s">
        <v>207</v>
      </c>
      <c r="B13" s="219">
        <v>3583.4486000000002</v>
      </c>
      <c r="C13" s="219">
        <v>354.8655</v>
      </c>
      <c r="D13" s="219">
        <v>1112.4460999999999</v>
      </c>
      <c r="E13" s="219">
        <v>204.24769000000001</v>
      </c>
      <c r="F13" s="219">
        <v>94.900899999999993</v>
      </c>
      <c r="G13" s="219">
        <v>202.32534000000001</v>
      </c>
      <c r="H13" s="219">
        <v>123.29519999999999</v>
      </c>
      <c r="I13" s="219">
        <v>248.68119999999999</v>
      </c>
      <c r="J13" s="219">
        <v>208.63344000000001</v>
      </c>
      <c r="K13" s="199">
        <v>430.68786</v>
      </c>
      <c r="L13" s="199">
        <v>183.72488999999999</v>
      </c>
      <c r="M13" s="219">
        <v>69.680769999999995</v>
      </c>
      <c r="N13" s="219">
        <v>119.63105</v>
      </c>
      <c r="O13" s="219">
        <v>145.66034999999999</v>
      </c>
      <c r="P13" s="219">
        <v>236.76978</v>
      </c>
      <c r="Q13" s="219">
        <v>353.20724999999999</v>
      </c>
      <c r="R13" s="219">
        <v>984.48787000000004</v>
      </c>
      <c r="S13" s="219">
        <v>2214.1960800000002</v>
      </c>
      <c r="T13" s="219">
        <v>1378.5899649999999</v>
      </c>
      <c r="U13" s="219">
        <v>819.36698000000001</v>
      </c>
      <c r="V13" s="219">
        <v>763.32467499999996</v>
      </c>
      <c r="W13" s="219">
        <v>1469.0528549999999</v>
      </c>
      <c r="X13" s="219">
        <v>1967.1624900000002</v>
      </c>
      <c r="Y13" s="219">
        <v>1811.0994800000003</v>
      </c>
      <c r="Z13" s="219">
        <v>2195.7664199999995</v>
      </c>
      <c r="AA13" s="219">
        <v>1782.6335300000001</v>
      </c>
      <c r="AB13" s="219">
        <v>806.90519600000016</v>
      </c>
    </row>
    <row r="14" spans="1:28" x14ac:dyDescent="0.25">
      <c r="A14" s="193" t="s">
        <v>208</v>
      </c>
      <c r="B14" s="216">
        <v>1086.616</v>
      </c>
      <c r="C14" s="216">
        <v>1182.0129999999999</v>
      </c>
      <c r="D14" s="216">
        <v>1527.30654</v>
      </c>
      <c r="E14" s="216">
        <v>2379.2900020000002</v>
      </c>
      <c r="F14" s="216">
        <v>1550.3530000000001</v>
      </c>
      <c r="G14" s="216">
        <v>3160.4879000000001</v>
      </c>
      <c r="H14" s="216">
        <v>1734.1350500000001</v>
      </c>
      <c r="I14" s="216">
        <v>1320.0667900000001</v>
      </c>
      <c r="J14" s="216">
        <v>1957.41239</v>
      </c>
      <c r="K14" s="202" t="s">
        <v>252</v>
      </c>
      <c r="L14" s="202" t="s">
        <v>252</v>
      </c>
      <c r="M14" s="216">
        <v>1050.7730799999999</v>
      </c>
      <c r="N14" s="216">
        <v>847.71950000000004</v>
      </c>
      <c r="O14" s="216">
        <v>1312.5752299999999</v>
      </c>
      <c r="P14" s="216">
        <v>1152.6883</v>
      </c>
      <c r="Q14" s="216">
        <v>1557.5793000000001</v>
      </c>
      <c r="R14" s="216">
        <v>3844.34989</v>
      </c>
      <c r="S14" s="216">
        <v>4467.1983899999996</v>
      </c>
      <c r="T14" s="216">
        <v>7135.9608799999996</v>
      </c>
      <c r="U14" s="216">
        <v>2998.7137699999998</v>
      </c>
      <c r="V14" s="216">
        <v>2808.7525999999998</v>
      </c>
      <c r="W14" s="216">
        <v>2502.4868499999998</v>
      </c>
      <c r="X14" s="216">
        <v>4146.0413600000002</v>
      </c>
      <c r="Y14" s="216">
        <v>5859.9988700000004</v>
      </c>
      <c r="Z14" s="216">
        <v>3873.1383200000009</v>
      </c>
      <c r="AA14" s="216">
        <v>3945.14399</v>
      </c>
      <c r="AB14" s="216">
        <v>3800.8962499999993</v>
      </c>
    </row>
    <row r="15" spans="1:28" x14ac:dyDescent="0.25">
      <c r="A15" s="193" t="s">
        <v>209</v>
      </c>
      <c r="B15" s="216">
        <v>9422.7586100000008</v>
      </c>
      <c r="C15" s="216">
        <v>25912.569179999999</v>
      </c>
      <c r="D15" s="216">
        <v>29302.420999999998</v>
      </c>
      <c r="E15" s="216">
        <v>30190.217756999999</v>
      </c>
      <c r="F15" s="216">
        <v>22678.819060000002</v>
      </c>
      <c r="G15" s="216">
        <v>33667.534910000002</v>
      </c>
      <c r="H15" s="216">
        <v>26369.319380000001</v>
      </c>
      <c r="I15" s="216">
        <v>18232.530613999999</v>
      </c>
      <c r="J15" s="216">
        <v>20123.99423</v>
      </c>
      <c r="K15" s="202" t="s">
        <v>252</v>
      </c>
      <c r="L15" s="202" t="s">
        <v>252</v>
      </c>
      <c r="M15" s="216">
        <v>15711.769734</v>
      </c>
      <c r="N15" s="216">
        <v>5866.0745900000002</v>
      </c>
      <c r="O15" s="216">
        <v>6125.33374</v>
      </c>
      <c r="P15" s="216">
        <v>3923.4297000000001</v>
      </c>
      <c r="Q15" s="216">
        <v>3366.2048399999999</v>
      </c>
      <c r="R15" s="216">
        <v>11348.595139999999</v>
      </c>
      <c r="S15" s="216">
        <v>13727.45693</v>
      </c>
      <c r="T15" s="216">
        <v>15770.52727</v>
      </c>
      <c r="U15" s="216">
        <v>9462.9794259999999</v>
      </c>
      <c r="V15" s="216">
        <v>10452.389034</v>
      </c>
      <c r="W15" s="216">
        <v>21738.366744999999</v>
      </c>
      <c r="X15" s="216">
        <v>24671.539035999995</v>
      </c>
      <c r="Y15" s="216">
        <v>36471.539219999991</v>
      </c>
      <c r="Z15" s="216">
        <v>47715.166206000002</v>
      </c>
      <c r="AA15" s="216">
        <v>57849.156392000004</v>
      </c>
      <c r="AB15" s="216">
        <v>64388.263569999996</v>
      </c>
    </row>
    <row r="16" spans="1:28" x14ac:dyDescent="0.25">
      <c r="A16" s="193" t="s">
        <v>210</v>
      </c>
      <c r="B16" s="216">
        <v>5636.0839999999998</v>
      </c>
      <c r="C16" s="216">
        <v>5836.8438999999998</v>
      </c>
      <c r="D16" s="216">
        <v>12382.691000000001</v>
      </c>
      <c r="E16" s="216">
        <v>12075.09425</v>
      </c>
      <c r="F16" s="216">
        <v>15548.315360000001</v>
      </c>
      <c r="G16" s="216">
        <v>12684.395699999999</v>
      </c>
      <c r="H16" s="216">
        <v>15414.435600000001</v>
      </c>
      <c r="I16" s="216">
        <v>15535.41347</v>
      </c>
      <c r="J16" s="216">
        <v>12032.838374999999</v>
      </c>
      <c r="K16" s="202" t="s">
        <v>252</v>
      </c>
      <c r="L16" s="202" t="s">
        <v>252</v>
      </c>
      <c r="M16" s="216">
        <v>15748.17684</v>
      </c>
      <c r="N16" s="216">
        <v>14639.106589999999</v>
      </c>
      <c r="O16" s="216">
        <v>12458.39832</v>
      </c>
      <c r="P16" s="216">
        <v>13543.044690000001</v>
      </c>
      <c r="Q16" s="216">
        <v>15008.389385</v>
      </c>
      <c r="R16" s="216">
        <v>18563.672267999998</v>
      </c>
      <c r="S16" s="216">
        <v>16178.927460000001</v>
      </c>
      <c r="T16" s="216">
        <v>15382.10276</v>
      </c>
      <c r="U16" s="216">
        <v>15707.666660000001</v>
      </c>
      <c r="V16" s="216">
        <v>14637.095205</v>
      </c>
      <c r="W16" s="216">
        <v>20249.573951999999</v>
      </c>
      <c r="X16" s="216">
        <v>33828.147734999999</v>
      </c>
      <c r="Y16" s="216">
        <v>73201.288824000003</v>
      </c>
      <c r="Z16" s="216">
        <v>74829.374039999995</v>
      </c>
      <c r="AA16" s="216">
        <v>65313.248839999993</v>
      </c>
      <c r="AB16" s="216">
        <v>53843.840200000006</v>
      </c>
    </row>
    <row r="17" spans="1:28" x14ac:dyDescent="0.25">
      <c r="A17" s="203" t="s">
        <v>211</v>
      </c>
      <c r="B17" s="211">
        <v>23981.78874</v>
      </c>
      <c r="C17" s="211">
        <v>33309.771228999998</v>
      </c>
      <c r="D17" s="211">
        <v>35179.978000000003</v>
      </c>
      <c r="E17" s="211">
        <v>40107.9084</v>
      </c>
      <c r="F17" s="211">
        <v>19391.295819999999</v>
      </c>
      <c r="G17" s="211">
        <v>22418.378280000001</v>
      </c>
      <c r="H17" s="211">
        <v>26879.012524000002</v>
      </c>
      <c r="I17" s="211">
        <v>25191.472922000001</v>
      </c>
      <c r="J17" s="211">
        <v>24429.66143</v>
      </c>
      <c r="K17" s="204">
        <v>35603.660085000003</v>
      </c>
      <c r="L17" s="204">
        <v>44526.874452999997</v>
      </c>
      <c r="M17" s="211">
        <v>33591.255338000003</v>
      </c>
      <c r="N17" s="211">
        <v>25748.425336</v>
      </c>
      <c r="O17" s="211">
        <v>32648.329314999999</v>
      </c>
      <c r="P17" s="211">
        <v>41189.980895000001</v>
      </c>
      <c r="Q17" s="211">
        <v>35023.901742000002</v>
      </c>
      <c r="R17" s="211">
        <v>41275.568803000002</v>
      </c>
      <c r="S17" s="211">
        <v>52976.875613999997</v>
      </c>
      <c r="T17" s="211">
        <v>60527.743643000002</v>
      </c>
      <c r="U17" s="211">
        <v>61109.456277999998</v>
      </c>
      <c r="V17" s="211">
        <v>66057.393935999993</v>
      </c>
      <c r="W17" s="211">
        <v>59856.285034</v>
      </c>
      <c r="X17" s="211">
        <f>SUM(X8:X9)</f>
        <v>47883.045441000002</v>
      </c>
      <c r="Y17" s="211">
        <f t="shared" ref="Y17:Z17" si="0">SUM(Y8:Y9)</f>
        <v>40646.17130899999</v>
      </c>
      <c r="Z17" s="211">
        <f t="shared" si="0"/>
        <v>53817.661027000009</v>
      </c>
      <c r="AA17" s="211">
        <f t="shared" ref="AA17" si="1">SUM(AA8:AA9)</f>
        <v>42735.889341999995</v>
      </c>
      <c r="AB17" s="211">
        <f t="shared" ref="AB17" si="2">SUM(AB8:AB9)</f>
        <v>38705.864601000001</v>
      </c>
    </row>
    <row r="18" spans="1:28" ht="18" customHeight="1" x14ac:dyDescent="0.25">
      <c r="A18" s="206" t="s">
        <v>212</v>
      </c>
      <c r="B18" s="220">
        <v>38215.51657</v>
      </c>
      <c r="C18" s="220">
        <v>40088.206489999997</v>
      </c>
      <c r="D18" s="220">
        <v>50949.358260000001</v>
      </c>
      <c r="E18" s="220">
        <v>41339.015220000001</v>
      </c>
      <c r="F18" s="220">
        <v>42418.0461</v>
      </c>
      <c r="G18" s="220">
        <v>42150.497880000003</v>
      </c>
      <c r="H18" s="220">
        <v>42974.436599000001</v>
      </c>
      <c r="I18" s="220">
        <v>32721.176100000001</v>
      </c>
      <c r="J18" s="220">
        <v>32446.553260000001</v>
      </c>
      <c r="K18" s="207">
        <v>41075.327060000003</v>
      </c>
      <c r="L18" s="207">
        <v>44515.891387999996</v>
      </c>
      <c r="M18" s="220">
        <v>35827.207407000002</v>
      </c>
      <c r="N18" s="220">
        <v>33529.753138</v>
      </c>
      <c r="O18" s="220">
        <v>37657.121851999997</v>
      </c>
      <c r="P18" s="220">
        <v>36645.649555000004</v>
      </c>
      <c r="Q18" s="220">
        <v>35608.746524000002</v>
      </c>
      <c r="R18" s="220">
        <v>37979.505889</v>
      </c>
      <c r="S18" s="220">
        <v>35523.071343000003</v>
      </c>
      <c r="T18" s="220">
        <v>36513.100318999997</v>
      </c>
      <c r="U18" s="220">
        <v>32982.373161000003</v>
      </c>
      <c r="V18" s="220">
        <v>37691.991425</v>
      </c>
      <c r="W18" s="220">
        <v>37456.550233000002</v>
      </c>
      <c r="X18" s="220">
        <f>SUM(X10:X11)</f>
        <v>39189.666661000003</v>
      </c>
      <c r="Y18" s="220">
        <f t="shared" ref="Y18:Z18" si="3">SUM(Y10:Y11)</f>
        <v>38078.196340000002</v>
      </c>
      <c r="Z18" s="220">
        <f t="shared" si="3"/>
        <v>46903.691220999994</v>
      </c>
      <c r="AA18" s="220">
        <f t="shared" ref="AA18" si="4">SUM(AA10:AA11)</f>
        <v>48638.857495999997</v>
      </c>
      <c r="AB18" s="220">
        <f t="shared" ref="AB18" si="5">SUM(AB10:AB11)</f>
        <v>45812.059957999998</v>
      </c>
    </row>
    <row r="19" spans="1:28" x14ac:dyDescent="0.25">
      <c r="A19" s="209" t="s">
        <v>213</v>
      </c>
      <c r="B19" s="220">
        <v>62197.305310000003</v>
      </c>
      <c r="C19" s="220">
        <v>73397.977719000002</v>
      </c>
      <c r="D19" s="220">
        <v>86129.336259999996</v>
      </c>
      <c r="E19" s="220">
        <v>81446.923620000001</v>
      </c>
      <c r="F19" s="220">
        <v>61809.341919999999</v>
      </c>
      <c r="G19" s="220">
        <v>64568.87616</v>
      </c>
      <c r="H19" s="220">
        <v>69853.449122999999</v>
      </c>
      <c r="I19" s="220">
        <v>57912.649021999998</v>
      </c>
      <c r="J19" s="220">
        <v>56876.214690000001</v>
      </c>
      <c r="K19" s="207">
        <v>76678.987145000006</v>
      </c>
      <c r="L19" s="207">
        <v>89042.765841</v>
      </c>
      <c r="M19" s="220">
        <v>69418.462744999997</v>
      </c>
      <c r="N19" s="220">
        <v>59278.178474</v>
      </c>
      <c r="O19" s="220">
        <v>70305.451167000007</v>
      </c>
      <c r="P19" s="220">
        <v>77835.630449999997</v>
      </c>
      <c r="Q19" s="220">
        <v>70632.648266000004</v>
      </c>
      <c r="R19" s="220">
        <v>79255.074691999995</v>
      </c>
      <c r="S19" s="220">
        <v>88499.946956999993</v>
      </c>
      <c r="T19" s="220">
        <v>97040.843961999999</v>
      </c>
      <c r="U19" s="220">
        <v>94091.829438999994</v>
      </c>
      <c r="V19" s="220">
        <v>103749.38536099999</v>
      </c>
      <c r="W19" s="220">
        <v>97312.835267000002</v>
      </c>
      <c r="X19" s="220">
        <f>SUM(X8:X11)</f>
        <v>87072.712102000005</v>
      </c>
      <c r="Y19" s="220">
        <f t="shared" ref="Y19:Z19" si="6">SUM(Y8:Y11)</f>
        <v>78724.367648999993</v>
      </c>
      <c r="Z19" s="220">
        <f t="shared" si="6"/>
        <v>100721.35224800001</v>
      </c>
      <c r="AA19" s="220">
        <f t="shared" ref="AA19" si="7">SUM(AA8:AA11)</f>
        <v>91374.746837999992</v>
      </c>
      <c r="AB19" s="220">
        <f t="shared" ref="AB19" si="8">SUM(AB8:AB11)</f>
        <v>84517.924559000006</v>
      </c>
    </row>
    <row r="20" spans="1:28" x14ac:dyDescent="0.25">
      <c r="A20" s="210" t="s">
        <v>214</v>
      </c>
      <c r="B20" s="211">
        <v>67849.230909999998</v>
      </c>
      <c r="C20" s="211">
        <v>74974.791918999996</v>
      </c>
      <c r="D20" s="211">
        <v>87538.650659999999</v>
      </c>
      <c r="E20" s="211">
        <v>82203.385309999998</v>
      </c>
      <c r="F20" s="211">
        <v>70057.748019999999</v>
      </c>
      <c r="G20" s="211">
        <v>66863.572260000001</v>
      </c>
      <c r="H20" s="211">
        <v>71349.439043000006</v>
      </c>
      <c r="I20" s="211">
        <v>59234.966092000002</v>
      </c>
      <c r="J20" s="211">
        <v>58969.310883999999</v>
      </c>
      <c r="K20" s="204">
        <v>79938.296965000001</v>
      </c>
      <c r="L20" s="204">
        <v>92719.799050000001</v>
      </c>
      <c r="M20" s="211">
        <v>76064.195324999993</v>
      </c>
      <c r="N20" s="211">
        <v>67797.313204000005</v>
      </c>
      <c r="O20" s="211">
        <v>79402.405348999993</v>
      </c>
      <c r="P20" s="211">
        <v>88361.961559999996</v>
      </c>
      <c r="Q20" s="211">
        <v>81963.250641000006</v>
      </c>
      <c r="R20" s="211">
        <v>92511.801569000003</v>
      </c>
      <c r="S20" s="211">
        <v>103464.033453</v>
      </c>
      <c r="T20" s="211">
        <v>113084.737525</v>
      </c>
      <c r="U20" s="211">
        <v>108677.780552</v>
      </c>
      <c r="V20" s="211">
        <v>121785.440455</v>
      </c>
      <c r="W20" s="211">
        <v>112774.969956</v>
      </c>
      <c r="X20" s="211">
        <f>SUM(X19,X12:X13)</f>
        <v>103386.853778</v>
      </c>
      <c r="Y20" s="211">
        <f t="shared" ref="Y20:Z20" si="9">SUM(Y19,Y12:Y13)</f>
        <v>99376.205178000004</v>
      </c>
      <c r="Z20" s="211">
        <f t="shared" si="9"/>
        <v>124923.68993100002</v>
      </c>
      <c r="AA20" s="211">
        <f t="shared" ref="AA20" si="10">SUM(AA19,AA12:AA13)</f>
        <v>110395.49121200001</v>
      </c>
      <c r="AB20" s="211">
        <f t="shared" ref="AB20" si="11">SUM(AB19,AB12:AB13)</f>
        <v>101629.44455700001</v>
      </c>
    </row>
    <row r="21" spans="1:28" x14ac:dyDescent="0.25">
      <c r="A21" s="210" t="s">
        <v>215</v>
      </c>
      <c r="B21" s="211">
        <v>16145.45861</v>
      </c>
      <c r="C21" s="211">
        <v>32931.426079999997</v>
      </c>
      <c r="D21" s="211">
        <v>43212.418539999999</v>
      </c>
      <c r="E21" s="211">
        <v>44644.602009000002</v>
      </c>
      <c r="F21" s="211">
        <v>39777.487419999998</v>
      </c>
      <c r="G21" s="211">
        <v>49512.418510000003</v>
      </c>
      <c r="H21" s="211">
        <v>43517.890030000002</v>
      </c>
      <c r="I21" s="211">
        <v>35088.010874</v>
      </c>
      <c r="J21" s="211">
        <v>34114.244995000001</v>
      </c>
      <c r="K21" s="204" t="s">
        <v>252</v>
      </c>
      <c r="L21" s="204" t="s">
        <v>252</v>
      </c>
      <c r="M21" s="211">
        <v>32285.211383999998</v>
      </c>
      <c r="N21" s="211">
        <v>21352.900679999999</v>
      </c>
      <c r="O21" s="211">
        <v>19896.307290000001</v>
      </c>
      <c r="P21" s="211">
        <v>18619.162690000001</v>
      </c>
      <c r="Q21" s="211">
        <v>19932.173524999998</v>
      </c>
      <c r="R21" s="211">
        <v>33756.617297999997</v>
      </c>
      <c r="S21" s="211">
        <v>34373.582779999997</v>
      </c>
      <c r="T21" s="211">
        <v>38288.590909999999</v>
      </c>
      <c r="U21" s="211">
        <v>28169.359855999999</v>
      </c>
      <c r="V21" s="211">
        <v>27898.236839000001</v>
      </c>
      <c r="W21" s="211">
        <v>44490.427546999999</v>
      </c>
      <c r="X21" s="211">
        <f>SUM(X14:X16)</f>
        <v>62645.728130999996</v>
      </c>
      <c r="Y21" s="211">
        <f t="shared" ref="Y21:Z21" si="12">SUM(Y14:Y16)</f>
        <v>115532.826914</v>
      </c>
      <c r="Z21" s="211">
        <f t="shared" si="12"/>
        <v>126417.67856599999</v>
      </c>
      <c r="AA21" s="211">
        <f t="shared" ref="AA21" si="13">SUM(AA14:AA16)</f>
        <v>127107.549222</v>
      </c>
      <c r="AB21" s="211">
        <f t="shared" ref="AB21" si="14">SUM(AB14:AB16)</f>
        <v>122033.00002000001</v>
      </c>
    </row>
    <row r="22" spans="1:28" x14ac:dyDescent="0.25">
      <c r="A22" s="212" t="s">
        <v>216</v>
      </c>
      <c r="B22" s="213">
        <v>83994.68952</v>
      </c>
      <c r="C22" s="214">
        <v>107906.217999</v>
      </c>
      <c r="D22" s="214">
        <v>130751.0692</v>
      </c>
      <c r="E22" s="214">
        <v>126847.98731900001</v>
      </c>
      <c r="F22" s="214">
        <v>109835.23544</v>
      </c>
      <c r="G22" s="214">
        <v>116375.99077</v>
      </c>
      <c r="H22" s="214">
        <v>114867.329073</v>
      </c>
      <c r="I22" s="214">
        <v>94322.976966000002</v>
      </c>
      <c r="J22" s="214">
        <v>93083.555879000007</v>
      </c>
      <c r="K22" s="214">
        <v>79938.296965000001</v>
      </c>
      <c r="L22" s="214">
        <v>92719.799050000001</v>
      </c>
      <c r="M22" s="214">
        <v>108349.406709</v>
      </c>
      <c r="N22" s="214">
        <v>89150.213883999997</v>
      </c>
      <c r="O22" s="214">
        <v>99298.712639000005</v>
      </c>
      <c r="P22" s="214">
        <v>106981.12424999999</v>
      </c>
      <c r="Q22" s="214">
        <v>101895.424166</v>
      </c>
      <c r="R22" s="214">
        <v>126268.418867</v>
      </c>
      <c r="S22" s="214">
        <v>137837.61623300001</v>
      </c>
      <c r="T22" s="214">
        <v>151373.328435</v>
      </c>
      <c r="U22" s="214">
        <v>136847.14040800001</v>
      </c>
      <c r="V22" s="214">
        <v>149683.67729399999</v>
      </c>
      <c r="W22" s="214">
        <v>157265.39750299999</v>
      </c>
      <c r="X22" s="214">
        <f>SUM(X20:X21)</f>
        <v>166032.581909</v>
      </c>
      <c r="Y22" s="214">
        <f t="shared" ref="Y22:Z22" si="15">SUM(Y20:Y21)</f>
        <v>214909.03209200001</v>
      </c>
      <c r="Z22" s="214">
        <f t="shared" si="15"/>
        <v>251341.36849700002</v>
      </c>
      <c r="AA22" s="214">
        <f t="shared" ref="AA22:AB22" si="16">SUM(AA20:AA21)</f>
        <v>237503.04043400002</v>
      </c>
      <c r="AB22" s="214">
        <f t="shared" si="16"/>
        <v>223662.44457700002</v>
      </c>
    </row>
    <row r="23" spans="1:28" x14ac:dyDescent="0.25">
      <c r="A23" s="27" t="s">
        <v>253</v>
      </c>
      <c r="B23" s="27"/>
      <c r="C23" s="27"/>
      <c r="D23" s="27"/>
      <c r="E23" s="27"/>
    </row>
    <row r="24" spans="1:28" x14ac:dyDescent="0.25">
      <c r="A24" s="27" t="s">
        <v>218</v>
      </c>
      <c r="B24" s="27"/>
      <c r="C24" s="27"/>
      <c r="D24" s="27"/>
      <c r="E24" s="27"/>
      <c r="F24" s="27"/>
      <c r="G24" s="27"/>
      <c r="H24" s="27"/>
    </row>
    <row r="25" spans="1:28" x14ac:dyDescent="0.25">
      <c r="A25" s="27"/>
      <c r="B25" s="27"/>
      <c r="C25" s="27"/>
      <c r="D25" s="27"/>
      <c r="E25" s="27"/>
      <c r="F25" s="27"/>
      <c r="G25" s="27"/>
      <c r="H25" s="27"/>
    </row>
    <row r="26" spans="1:28" x14ac:dyDescent="0.25">
      <c r="A26" s="347" t="s">
        <v>49</v>
      </c>
      <c r="B26" s="347"/>
      <c r="C26" s="347"/>
      <c r="D26" s="347"/>
      <c r="E26" s="347"/>
      <c r="F26" s="347"/>
      <c r="G26" s="347"/>
      <c r="H26" s="347"/>
      <c r="I26" s="347"/>
      <c r="J26" s="347"/>
      <c r="K26" s="347"/>
      <c r="L26" s="347"/>
      <c r="M26" s="347"/>
      <c r="N26" s="347"/>
      <c r="O26" s="347"/>
      <c r="P26" s="347"/>
      <c r="Q26" s="347"/>
      <c r="R26" s="347"/>
      <c r="S26" s="347"/>
      <c r="T26" s="347"/>
      <c r="U26" s="347"/>
      <c r="V26" s="347"/>
      <c r="W26" s="347"/>
      <c r="X26" s="347"/>
      <c r="Y26" s="347"/>
      <c r="Z26" s="347"/>
      <c r="AA26" s="347"/>
      <c r="AB26" s="347"/>
    </row>
    <row r="27" spans="1:28" ht="15.75" thickBot="1" x14ac:dyDescent="0.3">
      <c r="A27" s="191"/>
      <c r="B27" s="19">
        <v>1997</v>
      </c>
      <c r="C27" s="19">
        <v>1998</v>
      </c>
      <c r="D27" s="19">
        <v>1999</v>
      </c>
      <c r="E27" s="19">
        <v>2000</v>
      </c>
      <c r="F27" s="19">
        <v>2001</v>
      </c>
      <c r="G27" s="19">
        <v>2002</v>
      </c>
      <c r="H27" s="19">
        <v>2003</v>
      </c>
      <c r="I27" s="19">
        <v>2004</v>
      </c>
      <c r="J27" s="19">
        <v>2005</v>
      </c>
      <c r="K27" s="19">
        <v>2006</v>
      </c>
      <c r="L27" s="19">
        <v>2007</v>
      </c>
      <c r="M27" s="19">
        <v>2008</v>
      </c>
      <c r="N27" s="19">
        <v>2009</v>
      </c>
      <c r="O27" s="19">
        <v>2010</v>
      </c>
      <c r="P27" s="19">
        <v>2011</v>
      </c>
      <c r="Q27" s="19">
        <v>2012</v>
      </c>
      <c r="R27" s="19">
        <v>2013</v>
      </c>
      <c r="S27" s="19">
        <v>2014</v>
      </c>
      <c r="T27" s="19">
        <v>2015</v>
      </c>
      <c r="U27" s="19">
        <v>2016</v>
      </c>
      <c r="V27" s="19">
        <v>2017</v>
      </c>
      <c r="W27" s="19">
        <v>2018</v>
      </c>
      <c r="X27" s="33">
        <v>2019</v>
      </c>
      <c r="Y27" s="33">
        <v>2020</v>
      </c>
      <c r="Z27" s="33">
        <v>2021</v>
      </c>
      <c r="AA27" s="33">
        <v>2022</v>
      </c>
      <c r="AB27" s="33" t="s">
        <v>256</v>
      </c>
    </row>
    <row r="28" spans="1:28" ht="15.75" customHeight="1" thickBot="1" x14ac:dyDescent="0.3">
      <c r="A28" s="192" t="s">
        <v>169</v>
      </c>
      <c r="B28" s="345" t="s">
        <v>25</v>
      </c>
      <c r="C28" s="345"/>
      <c r="D28" s="345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5"/>
      <c r="AA28" s="294"/>
      <c r="AB28" s="294"/>
    </row>
    <row r="29" spans="1:28" x14ac:dyDescent="0.25">
      <c r="A29" s="193" t="s">
        <v>202</v>
      </c>
      <c r="B29" s="216">
        <v>1152.3972000000001</v>
      </c>
      <c r="C29" s="216">
        <v>1068.8</v>
      </c>
      <c r="D29" s="216">
        <v>982.87400000000002</v>
      </c>
      <c r="E29" s="216">
        <v>480.23899999999998</v>
      </c>
      <c r="F29" s="217">
        <v>381.59100000000001</v>
      </c>
      <c r="G29" s="216">
        <v>550.74149999999997</v>
      </c>
      <c r="H29" s="216">
        <v>96.394210000000001</v>
      </c>
      <c r="I29" s="216">
        <v>129.21557000000001</v>
      </c>
      <c r="J29" s="216">
        <v>2.4689999999999999</v>
      </c>
      <c r="K29" s="194">
        <v>201.0164</v>
      </c>
      <c r="L29" s="194">
        <v>1495.94967</v>
      </c>
      <c r="M29" s="216">
        <v>2246.3686699999998</v>
      </c>
      <c r="N29" s="216">
        <v>2081.66759</v>
      </c>
      <c r="O29" s="216">
        <v>2597.98081</v>
      </c>
      <c r="P29" s="216">
        <v>2488.3117999999999</v>
      </c>
      <c r="Q29" s="216">
        <v>2328.0010200000002</v>
      </c>
      <c r="R29" s="216">
        <v>1574.3428899999999</v>
      </c>
      <c r="S29" s="216">
        <v>2483.08664</v>
      </c>
      <c r="T29" s="216">
        <v>8729.1659500000005</v>
      </c>
      <c r="U29" s="216">
        <v>13572.94449</v>
      </c>
      <c r="V29" s="216">
        <v>10601.65149</v>
      </c>
      <c r="W29" s="216">
        <v>8567.7034800000001</v>
      </c>
      <c r="X29" s="196">
        <v>2832.3436100000008</v>
      </c>
      <c r="Y29" s="196">
        <v>1435.9943459999995</v>
      </c>
      <c r="Z29" s="196">
        <v>1919.2439400000001</v>
      </c>
      <c r="AA29" s="196">
        <v>1152.4767400000003</v>
      </c>
      <c r="AB29" s="196">
        <v>1839.9858500000003</v>
      </c>
    </row>
    <row r="30" spans="1:28" x14ac:dyDescent="0.25">
      <c r="A30" s="193" t="s">
        <v>203</v>
      </c>
      <c r="B30" s="216">
        <v>656.28689999999995</v>
      </c>
      <c r="C30" s="216">
        <v>295.43</v>
      </c>
      <c r="D30" s="216">
        <v>147.85599999999999</v>
      </c>
      <c r="E30" s="216">
        <v>1087.6410000000001</v>
      </c>
      <c r="F30" s="216">
        <v>1088.4159999999999</v>
      </c>
      <c r="G30" s="216">
        <v>563.2047</v>
      </c>
      <c r="H30" s="216">
        <v>830.84358999999995</v>
      </c>
      <c r="I30" s="216">
        <v>1465.019652</v>
      </c>
      <c r="J30" s="216">
        <v>3881.0428099999999</v>
      </c>
      <c r="K30" s="194">
        <v>8145.9444450000001</v>
      </c>
      <c r="L30" s="194">
        <v>11175.462108</v>
      </c>
      <c r="M30" s="216">
        <v>7509.5647580000004</v>
      </c>
      <c r="N30" s="216">
        <v>6318.0027120000004</v>
      </c>
      <c r="O30" s="216">
        <v>9811.5183699999998</v>
      </c>
      <c r="P30" s="216">
        <v>12594.680781999999</v>
      </c>
      <c r="Q30" s="216">
        <v>10146.224853</v>
      </c>
      <c r="R30" s="216">
        <v>14607.722680000001</v>
      </c>
      <c r="S30" s="216">
        <v>17168.45349</v>
      </c>
      <c r="T30" s="216">
        <v>17081.717270000001</v>
      </c>
      <c r="U30" s="216">
        <v>14653.52916</v>
      </c>
      <c r="V30" s="216">
        <v>16401.678582</v>
      </c>
      <c r="W30" s="216">
        <v>13662.673198</v>
      </c>
      <c r="X30" s="196">
        <v>15142.996722000004</v>
      </c>
      <c r="Y30" s="196">
        <v>13135.276840000002</v>
      </c>
      <c r="Z30" s="196">
        <v>19744.650683999997</v>
      </c>
      <c r="AA30" s="196">
        <v>14438.465674999999</v>
      </c>
      <c r="AB30" s="196">
        <v>13181.789795999999</v>
      </c>
    </row>
    <row r="31" spans="1:28" x14ac:dyDescent="0.25">
      <c r="A31" s="193" t="s">
        <v>204</v>
      </c>
      <c r="B31" s="216">
        <v>2234.915</v>
      </c>
      <c r="C31" s="216">
        <v>1823.5435</v>
      </c>
      <c r="D31" s="216">
        <v>2624.0949999999998</v>
      </c>
      <c r="E31" s="216">
        <v>2698.145</v>
      </c>
      <c r="F31" s="216">
        <v>1419.5419999999999</v>
      </c>
      <c r="G31" s="216">
        <v>1533.47108</v>
      </c>
      <c r="H31" s="216">
        <v>1391.3812700000001</v>
      </c>
      <c r="I31" s="216">
        <v>1655.07367</v>
      </c>
      <c r="J31" s="216">
        <v>1788.30549</v>
      </c>
      <c r="K31" s="194">
        <v>1126.0952</v>
      </c>
      <c r="L31" s="194">
        <v>1456.50342</v>
      </c>
      <c r="M31" s="216">
        <v>371.50387999999998</v>
      </c>
      <c r="N31" s="216">
        <v>260.24157000000002</v>
      </c>
      <c r="O31" s="216">
        <v>321.03575000000001</v>
      </c>
      <c r="P31" s="216">
        <v>598.82947000000001</v>
      </c>
      <c r="Q31" s="216">
        <v>420.42</v>
      </c>
      <c r="R31" s="216">
        <v>498.80754999999999</v>
      </c>
      <c r="S31" s="216">
        <v>334.80990000000003</v>
      </c>
      <c r="T31" s="216">
        <v>199.25907000000001</v>
      </c>
      <c r="U31" s="216">
        <v>431.44463999999999</v>
      </c>
      <c r="V31" s="216">
        <v>173.31562</v>
      </c>
      <c r="W31" s="216">
        <v>110.44718</v>
      </c>
      <c r="X31" s="196">
        <v>359.11610999999999</v>
      </c>
      <c r="Y31" s="196">
        <v>323.97577000000001</v>
      </c>
      <c r="Z31" s="196">
        <v>900.61436500000002</v>
      </c>
      <c r="AA31" s="196">
        <v>671.50444000000016</v>
      </c>
      <c r="AB31" s="196">
        <v>650.53291999999999</v>
      </c>
    </row>
    <row r="32" spans="1:28" x14ac:dyDescent="0.25">
      <c r="A32" s="197" t="s">
        <v>205</v>
      </c>
      <c r="B32" s="218">
        <v>2672.4022100000002</v>
      </c>
      <c r="C32" s="219">
        <v>2227.8112500000002</v>
      </c>
      <c r="D32" s="219">
        <v>3289.9944</v>
      </c>
      <c r="E32" s="219">
        <v>3417.26341</v>
      </c>
      <c r="F32" s="219">
        <v>4862.3936000000003</v>
      </c>
      <c r="G32" s="219">
        <v>2125.87806</v>
      </c>
      <c r="H32" s="219">
        <v>2681.79</v>
      </c>
      <c r="I32" s="219">
        <v>2253.0279300000002</v>
      </c>
      <c r="J32" s="219">
        <v>2896.1900300000002</v>
      </c>
      <c r="K32" s="199">
        <v>7652.5276400000002</v>
      </c>
      <c r="L32" s="199">
        <v>10898.192069999999</v>
      </c>
      <c r="M32" s="219">
        <v>11620.07609</v>
      </c>
      <c r="N32" s="219">
        <v>10961.351769999999</v>
      </c>
      <c r="O32" s="219">
        <v>12814.855077</v>
      </c>
      <c r="P32" s="219">
        <v>13958.691194999999</v>
      </c>
      <c r="Q32" s="219">
        <v>14771.61427</v>
      </c>
      <c r="R32" s="219">
        <v>15390.142674000001</v>
      </c>
      <c r="S32" s="219">
        <v>13963.83769</v>
      </c>
      <c r="T32" s="219">
        <v>13903.116813000001</v>
      </c>
      <c r="U32" s="219">
        <v>12949.32373</v>
      </c>
      <c r="V32" s="219">
        <v>18461.037442000001</v>
      </c>
      <c r="W32" s="219">
        <v>21570.761559999999</v>
      </c>
      <c r="X32" s="200">
        <v>20723.440072999994</v>
      </c>
      <c r="Y32" s="200">
        <v>20768.284256999999</v>
      </c>
      <c r="Z32" s="200">
        <v>22371.182039000003</v>
      </c>
      <c r="AA32" s="200">
        <v>25388.097759999993</v>
      </c>
      <c r="AB32" s="200">
        <v>19503.562085000009</v>
      </c>
    </row>
    <row r="33" spans="1:28" x14ac:dyDescent="0.25">
      <c r="A33" s="193" t="s">
        <v>206</v>
      </c>
      <c r="B33" s="216">
        <v>18.701000000000001</v>
      </c>
      <c r="C33" s="216">
        <v>5.7009999999999996</v>
      </c>
      <c r="D33" s="216">
        <v>127.92700000000001</v>
      </c>
      <c r="E33" s="216">
        <v>25.550999999999998</v>
      </c>
      <c r="F33" s="216">
        <v>874.93870000000004</v>
      </c>
      <c r="G33" s="216">
        <v>1569.827</v>
      </c>
      <c r="H33" s="216">
        <v>1182.8317</v>
      </c>
      <c r="I33" s="216">
        <v>895.11365999999998</v>
      </c>
      <c r="J33" s="216">
        <v>1376.15175</v>
      </c>
      <c r="K33" s="194">
        <v>1239.8027999999999</v>
      </c>
      <c r="L33" s="194">
        <v>656.42754000000002</v>
      </c>
      <c r="M33" s="216">
        <v>439.01609999999999</v>
      </c>
      <c r="N33" s="216">
        <v>1143.0829200000001</v>
      </c>
      <c r="O33" s="216">
        <v>1191.55909</v>
      </c>
      <c r="P33" s="216">
        <v>1872.2294999999999</v>
      </c>
      <c r="Q33" s="216">
        <v>3276.6192000000001</v>
      </c>
      <c r="R33" s="216">
        <v>1642.0752299999999</v>
      </c>
      <c r="S33" s="216">
        <v>2162.8164200000001</v>
      </c>
      <c r="T33" s="216">
        <v>966.69573000000003</v>
      </c>
      <c r="U33" s="216">
        <v>770.53724999999997</v>
      </c>
      <c r="V33" s="216">
        <v>538.13845000000003</v>
      </c>
      <c r="W33" s="216">
        <v>46.067489999999999</v>
      </c>
      <c r="X33" s="196">
        <v>1290.1783479999999</v>
      </c>
      <c r="Y33" s="196">
        <v>2722.8196520000001</v>
      </c>
      <c r="Z33" s="196">
        <v>2732.3184800000004</v>
      </c>
      <c r="AA33" s="196">
        <v>2262.481256</v>
      </c>
      <c r="AB33" s="196">
        <v>1492.3267600000001</v>
      </c>
    </row>
    <row r="34" spans="1:28" x14ac:dyDescent="0.25">
      <c r="A34" s="197" t="s">
        <v>207</v>
      </c>
      <c r="B34" s="218">
        <v>124.80500000000001</v>
      </c>
      <c r="C34" s="219">
        <v>23.052</v>
      </c>
      <c r="D34" s="219">
        <v>145.636</v>
      </c>
      <c r="E34" s="233">
        <v>0</v>
      </c>
      <c r="F34" s="219">
        <v>42.006999999999998</v>
      </c>
      <c r="G34" s="219">
        <v>125.07</v>
      </c>
      <c r="H34" s="219">
        <v>19.103999999999999</v>
      </c>
      <c r="I34" s="219">
        <v>38.695</v>
      </c>
      <c r="J34" s="219">
        <v>32.513039999999997</v>
      </c>
      <c r="K34" s="199">
        <v>185.08006</v>
      </c>
      <c r="L34" s="199">
        <v>3.9147099999999999</v>
      </c>
      <c r="M34" s="219">
        <v>3.0902799999999999</v>
      </c>
      <c r="N34" s="219">
        <v>34.75573</v>
      </c>
      <c r="O34" s="219">
        <v>11.59202</v>
      </c>
      <c r="P34" s="219">
        <v>6.6567400000000001</v>
      </c>
      <c r="Q34" s="219">
        <v>90.215149999999994</v>
      </c>
      <c r="R34" s="219">
        <v>613.11812999999995</v>
      </c>
      <c r="S34" s="219">
        <v>1726.3539699999999</v>
      </c>
      <c r="T34" s="219">
        <v>1162.9582</v>
      </c>
      <c r="U34" s="219">
        <v>76.04195</v>
      </c>
      <c r="V34" s="219">
        <v>19.11768</v>
      </c>
      <c r="W34" s="219">
        <v>45.183309999999999</v>
      </c>
      <c r="X34" s="200">
        <v>31.626329999999999</v>
      </c>
      <c r="Y34" s="200">
        <v>271.10007000000007</v>
      </c>
      <c r="Z34" s="200">
        <v>1057.03961</v>
      </c>
      <c r="AA34" s="200">
        <v>1082.18815</v>
      </c>
      <c r="AB34" s="200">
        <v>119.11914</v>
      </c>
    </row>
    <row r="35" spans="1:28" x14ac:dyDescent="0.25">
      <c r="A35" s="193" t="s">
        <v>208</v>
      </c>
      <c r="B35" s="216">
        <v>405.61</v>
      </c>
      <c r="C35" s="216">
        <v>643.62300000000005</v>
      </c>
      <c r="D35" s="216">
        <v>583.77499999999998</v>
      </c>
      <c r="E35" s="216">
        <v>1048.1300000000001</v>
      </c>
      <c r="F35" s="216">
        <v>658.822</v>
      </c>
      <c r="G35" s="216">
        <v>1824.547</v>
      </c>
      <c r="H35" s="216">
        <v>775.55799999999999</v>
      </c>
      <c r="I35" s="216">
        <v>766.32683999999995</v>
      </c>
      <c r="J35" s="216">
        <v>809.65700000000004</v>
      </c>
      <c r="K35" s="202" t="s">
        <v>252</v>
      </c>
      <c r="L35" s="202" t="s">
        <v>252</v>
      </c>
      <c r="M35" s="216">
        <v>471.79700000000003</v>
      </c>
      <c r="N35" s="216">
        <v>300.79649999999998</v>
      </c>
      <c r="O35" s="216">
        <v>431.35313000000002</v>
      </c>
      <c r="P35" s="216">
        <v>258.80829999999997</v>
      </c>
      <c r="Q35" s="216">
        <v>467.83</v>
      </c>
      <c r="R35" s="216">
        <v>1071.0759399999999</v>
      </c>
      <c r="S35" s="216">
        <v>3317.0216500000001</v>
      </c>
      <c r="T35" s="216">
        <v>5129.9398799999999</v>
      </c>
      <c r="U35" s="216">
        <v>1756.44857</v>
      </c>
      <c r="V35" s="216">
        <v>1339.2195999999999</v>
      </c>
      <c r="W35" s="216">
        <v>718.54224999999997</v>
      </c>
      <c r="X35" s="196">
        <v>1060.42408</v>
      </c>
      <c r="Y35" s="196">
        <v>1721.5473800000004</v>
      </c>
      <c r="Z35" s="196">
        <v>1365.1482900000001</v>
      </c>
      <c r="AA35" s="196">
        <v>1528.5798500000001</v>
      </c>
      <c r="AB35" s="196">
        <v>1220.8784599999999</v>
      </c>
    </row>
    <row r="36" spans="1:28" x14ac:dyDescent="0.25">
      <c r="A36" s="193" t="s">
        <v>209</v>
      </c>
      <c r="B36" s="216">
        <v>6817.8616099999999</v>
      </c>
      <c r="C36" s="216">
        <v>19609.583180000001</v>
      </c>
      <c r="D36" s="216">
        <v>20341.487000000001</v>
      </c>
      <c r="E36" s="216">
        <v>23727.790667000001</v>
      </c>
      <c r="F36" s="216">
        <v>16940.97406</v>
      </c>
      <c r="G36" s="216">
        <v>25814.899570000001</v>
      </c>
      <c r="H36" s="216">
        <v>20076.396199999999</v>
      </c>
      <c r="I36" s="216">
        <v>14109.299134000001</v>
      </c>
      <c r="J36" s="216">
        <v>16940.82633</v>
      </c>
      <c r="K36" s="202" t="s">
        <v>252</v>
      </c>
      <c r="L36" s="202" t="s">
        <v>252</v>
      </c>
      <c r="M36" s="216">
        <v>9344.3751639999991</v>
      </c>
      <c r="N36" s="216">
        <v>3378.4403600000001</v>
      </c>
      <c r="O36" s="216">
        <v>4015.0097900000001</v>
      </c>
      <c r="P36" s="216">
        <v>1916.7157999999999</v>
      </c>
      <c r="Q36" s="216">
        <v>1413.2686100000001</v>
      </c>
      <c r="R36" s="216">
        <v>6517.1820500000003</v>
      </c>
      <c r="S36" s="216">
        <v>7458.8216199999997</v>
      </c>
      <c r="T36" s="216">
        <v>8208.8129000000008</v>
      </c>
      <c r="U36" s="216">
        <v>4838.0833599999996</v>
      </c>
      <c r="V36" s="216">
        <v>6304.0879500000001</v>
      </c>
      <c r="W36" s="216">
        <v>9536.0985700000001</v>
      </c>
      <c r="X36" s="196">
        <v>11443.339371000002</v>
      </c>
      <c r="Y36" s="196">
        <v>21014.057740000004</v>
      </c>
      <c r="Z36" s="196">
        <v>20494.76986</v>
      </c>
      <c r="AA36" s="196">
        <v>29231.646209999999</v>
      </c>
      <c r="AB36" s="196">
        <v>27754.537759999999</v>
      </c>
    </row>
    <row r="37" spans="1:28" x14ac:dyDescent="0.25">
      <c r="A37" s="193" t="s">
        <v>210</v>
      </c>
      <c r="B37" s="216">
        <v>2018.59</v>
      </c>
      <c r="C37" s="216">
        <v>2448.6448999999998</v>
      </c>
      <c r="D37" s="216">
        <v>2967.7064999999998</v>
      </c>
      <c r="E37" s="216">
        <v>3971.7053000000001</v>
      </c>
      <c r="F37" s="216">
        <v>6001.6196</v>
      </c>
      <c r="G37" s="216">
        <v>5016.3119999999999</v>
      </c>
      <c r="H37" s="216">
        <v>7331.5370800000001</v>
      </c>
      <c r="I37" s="216">
        <v>7015.7699300000004</v>
      </c>
      <c r="J37" s="216">
        <v>4524.11427</v>
      </c>
      <c r="K37" s="202" t="s">
        <v>252</v>
      </c>
      <c r="L37" s="202" t="s">
        <v>252</v>
      </c>
      <c r="M37" s="216">
        <v>5606.8588099999997</v>
      </c>
      <c r="N37" s="216">
        <v>4313.0618899999999</v>
      </c>
      <c r="O37" s="216">
        <v>2262.11319</v>
      </c>
      <c r="P37" s="216">
        <v>1373.9293</v>
      </c>
      <c r="Q37" s="216">
        <v>3973.4295200000001</v>
      </c>
      <c r="R37" s="216">
        <v>7522.7437499999996</v>
      </c>
      <c r="S37" s="216">
        <v>5348.4031299999997</v>
      </c>
      <c r="T37" s="216">
        <v>4012.9500200000002</v>
      </c>
      <c r="U37" s="216">
        <v>2334.53033</v>
      </c>
      <c r="V37" s="216">
        <v>1528.3871099999999</v>
      </c>
      <c r="W37" s="216">
        <v>7591.8346970000002</v>
      </c>
      <c r="X37" s="196">
        <v>17627.107220000005</v>
      </c>
      <c r="Y37" s="196">
        <v>24571.85715399999</v>
      </c>
      <c r="Z37" s="196">
        <v>34979.461329999998</v>
      </c>
      <c r="AA37" s="196">
        <v>28069.209850000003</v>
      </c>
      <c r="AB37" s="196">
        <v>16058.47546</v>
      </c>
    </row>
    <row r="38" spans="1:28" x14ac:dyDescent="0.25">
      <c r="A38" s="203" t="s">
        <v>211</v>
      </c>
      <c r="B38" s="211">
        <v>1808.6840999999999</v>
      </c>
      <c r="C38" s="211">
        <v>1364.23</v>
      </c>
      <c r="D38" s="211">
        <v>1130.73</v>
      </c>
      <c r="E38" s="211">
        <v>1567.88</v>
      </c>
      <c r="F38" s="211">
        <v>1470.0070000000001</v>
      </c>
      <c r="G38" s="211">
        <v>1113.9462000000001</v>
      </c>
      <c r="H38" s="211">
        <v>927.23779999999999</v>
      </c>
      <c r="I38" s="211">
        <v>1594.235222</v>
      </c>
      <c r="J38" s="211">
        <v>3883.51181</v>
      </c>
      <c r="K38" s="204">
        <v>8346.9608449999996</v>
      </c>
      <c r="L38" s="204">
        <v>12671.411778</v>
      </c>
      <c r="M38" s="211">
        <v>9755.9334280000003</v>
      </c>
      <c r="N38" s="211">
        <v>8399.6703020000004</v>
      </c>
      <c r="O38" s="211">
        <v>12409.499180000001</v>
      </c>
      <c r="P38" s="211">
        <v>15082.992582000001</v>
      </c>
      <c r="Q38" s="211">
        <v>12474.225872999999</v>
      </c>
      <c r="R38" s="211">
        <v>16182.065570000001</v>
      </c>
      <c r="S38" s="211">
        <v>19651.540130000001</v>
      </c>
      <c r="T38" s="211">
        <v>25810.88322</v>
      </c>
      <c r="U38" s="211">
        <v>28226.47365</v>
      </c>
      <c r="V38" s="211">
        <v>27003.330072000001</v>
      </c>
      <c r="W38" s="211">
        <v>22230.376678000001</v>
      </c>
      <c r="X38" s="205">
        <f>SUM(X29:X30)</f>
        <v>17975.340332000003</v>
      </c>
      <c r="Y38" s="211">
        <f>SUM(Y29:Y30)</f>
        <v>14571.271186000002</v>
      </c>
      <c r="Z38" s="211">
        <f>SUM(Z29:Z30)</f>
        <v>21663.894623999997</v>
      </c>
      <c r="AA38" s="211">
        <v>15590.942415</v>
      </c>
      <c r="AB38" s="211">
        <v>15021.775646</v>
      </c>
    </row>
    <row r="39" spans="1:28" ht="25.5" x14ac:dyDescent="0.25">
      <c r="A39" s="206" t="s">
        <v>212</v>
      </c>
      <c r="B39" s="220">
        <v>4907.3172100000002</v>
      </c>
      <c r="C39" s="220">
        <v>4051.35475</v>
      </c>
      <c r="D39" s="220">
        <v>5914.0893999999998</v>
      </c>
      <c r="E39" s="220">
        <v>6115.40841</v>
      </c>
      <c r="F39" s="220">
        <v>6281.9355999999998</v>
      </c>
      <c r="G39" s="220">
        <v>3659.3491399999998</v>
      </c>
      <c r="H39" s="220">
        <v>4073.1712699999998</v>
      </c>
      <c r="I39" s="220">
        <v>3908.1016</v>
      </c>
      <c r="J39" s="220">
        <v>4684.4955200000004</v>
      </c>
      <c r="K39" s="207">
        <v>8778.62284</v>
      </c>
      <c r="L39" s="207">
        <v>12354.69549</v>
      </c>
      <c r="M39" s="220">
        <v>11991.579970000001</v>
      </c>
      <c r="N39" s="220">
        <v>11221.593339999999</v>
      </c>
      <c r="O39" s="220">
        <v>13135.890826999999</v>
      </c>
      <c r="P39" s="220">
        <v>14557.520665</v>
      </c>
      <c r="Q39" s="220">
        <v>15192.03427</v>
      </c>
      <c r="R39" s="220">
        <v>15888.950224</v>
      </c>
      <c r="S39" s="220">
        <v>14298.64759</v>
      </c>
      <c r="T39" s="220">
        <v>14102.375883000001</v>
      </c>
      <c r="U39" s="220">
        <v>13380.76837</v>
      </c>
      <c r="V39" s="220">
        <v>18634.353061999998</v>
      </c>
      <c r="W39" s="220">
        <v>21681.208739999998</v>
      </c>
      <c r="X39" s="208">
        <f>SUM(X31:X32)</f>
        <v>21082.556182999993</v>
      </c>
      <c r="Y39" s="220">
        <f>SUM(Y31:Y32)</f>
        <v>21092.260027</v>
      </c>
      <c r="Z39" s="220">
        <f>SUM(Z31:Z32)</f>
        <v>23271.796404000004</v>
      </c>
      <c r="AA39" s="220">
        <v>26059.602199999994</v>
      </c>
      <c r="AB39" s="220">
        <v>20154.09500500001</v>
      </c>
    </row>
    <row r="40" spans="1:28" x14ac:dyDescent="0.25">
      <c r="A40" s="209" t="s">
        <v>213</v>
      </c>
      <c r="B40" s="220">
        <v>6716.0013099999996</v>
      </c>
      <c r="C40" s="220">
        <v>5415.58475</v>
      </c>
      <c r="D40" s="220">
        <v>7044.8194000000003</v>
      </c>
      <c r="E40" s="220">
        <v>7683.2884100000001</v>
      </c>
      <c r="F40" s="220">
        <v>7751.9426000000003</v>
      </c>
      <c r="G40" s="220">
        <v>4773.2953399999997</v>
      </c>
      <c r="H40" s="220">
        <v>5000.4090699999997</v>
      </c>
      <c r="I40" s="220">
        <v>5502.3368220000002</v>
      </c>
      <c r="J40" s="220">
        <v>8568.0073300000004</v>
      </c>
      <c r="K40" s="207">
        <v>17125.583685000001</v>
      </c>
      <c r="L40" s="207">
        <v>25026.107268</v>
      </c>
      <c r="M40" s="220">
        <v>21747.513397999999</v>
      </c>
      <c r="N40" s="220">
        <v>19621.263642000002</v>
      </c>
      <c r="O40" s="220">
        <v>25545.390007000002</v>
      </c>
      <c r="P40" s="220">
        <v>29640.513246999999</v>
      </c>
      <c r="Q40" s="220">
        <v>27666.260143</v>
      </c>
      <c r="R40" s="220">
        <v>32071.015793999999</v>
      </c>
      <c r="S40" s="220">
        <v>33950.187720000002</v>
      </c>
      <c r="T40" s="220">
        <v>39913.259102999997</v>
      </c>
      <c r="U40" s="220">
        <v>41607.242019999998</v>
      </c>
      <c r="V40" s="220">
        <v>45637.683133999999</v>
      </c>
      <c r="W40" s="220">
        <v>43911.585418000002</v>
      </c>
      <c r="X40" s="208">
        <f>SUM(X29:X32)</f>
        <v>39057.896515</v>
      </c>
      <c r="Y40" s="220">
        <f>SUM(Y29:Y32)</f>
        <v>35663.531213000002</v>
      </c>
      <c r="Z40" s="220">
        <f>SUM(Z29:Z32)</f>
        <v>44935.691028000001</v>
      </c>
      <c r="AA40" s="220">
        <v>41650.544614999992</v>
      </c>
      <c r="AB40" s="220">
        <v>35175.870651000005</v>
      </c>
    </row>
    <row r="41" spans="1:28" x14ac:dyDescent="0.25">
      <c r="A41" s="210" t="s">
        <v>214</v>
      </c>
      <c r="B41" s="211">
        <v>6859.50731</v>
      </c>
      <c r="C41" s="211">
        <v>5444.3377499999997</v>
      </c>
      <c r="D41" s="211">
        <v>7318.3824000000004</v>
      </c>
      <c r="E41" s="211">
        <v>7708.8394099999996</v>
      </c>
      <c r="F41" s="211">
        <v>8668.8883000000005</v>
      </c>
      <c r="G41" s="211">
        <v>6468.1923399999996</v>
      </c>
      <c r="H41" s="211">
        <v>6202.3447699999997</v>
      </c>
      <c r="I41" s="211">
        <v>6436.1454819999999</v>
      </c>
      <c r="J41" s="211">
        <v>9976.6721199999993</v>
      </c>
      <c r="K41" s="204">
        <v>18550.466544999999</v>
      </c>
      <c r="L41" s="204">
        <v>25686.449518000001</v>
      </c>
      <c r="M41" s="211">
        <v>22189.619778</v>
      </c>
      <c r="N41" s="211">
        <v>20799.102292</v>
      </c>
      <c r="O41" s="211">
        <v>26748.541117000001</v>
      </c>
      <c r="P41" s="211">
        <v>31519.399486999999</v>
      </c>
      <c r="Q41" s="211">
        <v>31033.094493000001</v>
      </c>
      <c r="R41" s="211">
        <v>34326.209153999996</v>
      </c>
      <c r="S41" s="211">
        <v>37839.358110000001</v>
      </c>
      <c r="T41" s="211">
        <v>42042.913032999997</v>
      </c>
      <c r="U41" s="211">
        <v>42453.821219999998</v>
      </c>
      <c r="V41" s="211">
        <v>46194.939264000001</v>
      </c>
      <c r="W41" s="211">
        <v>44002.836217999997</v>
      </c>
      <c r="X41" s="205">
        <f>SUM(X40,X33:X34)</f>
        <v>40379.701193000001</v>
      </c>
      <c r="Y41" s="211">
        <f>SUM(Y40,Y33:Y34)</f>
        <v>38657.450935000001</v>
      </c>
      <c r="Z41" s="211">
        <f>SUM(Z40,Z33:Z34)</f>
        <v>48725.049118000003</v>
      </c>
      <c r="AA41" s="211">
        <v>44995.214020999992</v>
      </c>
      <c r="AB41" s="211">
        <v>36787.316551000011</v>
      </c>
    </row>
    <row r="42" spans="1:28" x14ac:dyDescent="0.25">
      <c r="A42" s="210" t="s">
        <v>215</v>
      </c>
      <c r="B42" s="211">
        <v>9242.0616100000007</v>
      </c>
      <c r="C42" s="211">
        <v>22701.85108</v>
      </c>
      <c r="D42" s="211">
        <v>23892.968499999999</v>
      </c>
      <c r="E42" s="211">
        <v>28747.625967</v>
      </c>
      <c r="F42" s="211">
        <v>23601.415659999999</v>
      </c>
      <c r="G42" s="211">
        <v>32655.758570000002</v>
      </c>
      <c r="H42" s="211">
        <v>28183.491279999998</v>
      </c>
      <c r="I42" s="211">
        <v>21891.395904000001</v>
      </c>
      <c r="J42" s="211">
        <v>22274.597600000001</v>
      </c>
      <c r="K42" s="204" t="s">
        <v>252</v>
      </c>
      <c r="L42" s="204" t="s">
        <v>252</v>
      </c>
      <c r="M42" s="211">
        <v>15423.030973999999</v>
      </c>
      <c r="N42" s="211">
        <v>7992.2987499999999</v>
      </c>
      <c r="O42" s="211">
        <v>6708.4761099999996</v>
      </c>
      <c r="P42" s="211">
        <v>3549.4533999999999</v>
      </c>
      <c r="Q42" s="211">
        <v>5854.5281299999997</v>
      </c>
      <c r="R42" s="211">
        <v>15111.00174</v>
      </c>
      <c r="S42" s="211">
        <v>16124.2464</v>
      </c>
      <c r="T42" s="211">
        <v>17351.702799999999</v>
      </c>
      <c r="U42" s="211">
        <v>8929.0622600000006</v>
      </c>
      <c r="V42" s="211">
        <v>9171.6946599999992</v>
      </c>
      <c r="W42" s="211">
        <v>17846.475516999999</v>
      </c>
      <c r="X42" s="205">
        <f>SUM(X35:X37)</f>
        <v>30130.870671000008</v>
      </c>
      <c r="Y42" s="211">
        <f>SUM(Y35:Y37)</f>
        <v>47307.46227399999</v>
      </c>
      <c r="Z42" s="211">
        <f>SUM(Z35:Z37)</f>
        <v>56839.379480000003</v>
      </c>
      <c r="AA42" s="211">
        <v>58829.43591</v>
      </c>
      <c r="AB42" s="211">
        <v>45033.891680000001</v>
      </c>
    </row>
    <row r="43" spans="1:28" x14ac:dyDescent="0.25">
      <c r="A43" s="212" t="s">
        <v>216</v>
      </c>
      <c r="B43" s="213">
        <v>16101.56892</v>
      </c>
      <c r="C43" s="214">
        <v>28146.188829999999</v>
      </c>
      <c r="D43" s="214">
        <v>31211.350900000001</v>
      </c>
      <c r="E43" s="214">
        <v>36456.465377</v>
      </c>
      <c r="F43" s="214">
        <v>32270.303960000001</v>
      </c>
      <c r="G43" s="214">
        <v>39123.95091</v>
      </c>
      <c r="H43" s="214">
        <v>34385.836049999998</v>
      </c>
      <c r="I43" s="214">
        <v>28327.541386000001</v>
      </c>
      <c r="J43" s="214">
        <v>32251.26972</v>
      </c>
      <c r="K43" s="214">
        <v>18550.466544999999</v>
      </c>
      <c r="L43" s="214">
        <v>25686.449518000001</v>
      </c>
      <c r="M43" s="214">
        <v>37612.650752000001</v>
      </c>
      <c r="N43" s="214">
        <v>28791.401042000001</v>
      </c>
      <c r="O43" s="214">
        <v>33457.017226999997</v>
      </c>
      <c r="P43" s="214">
        <v>35068.852887000001</v>
      </c>
      <c r="Q43" s="214">
        <v>36887.622623000003</v>
      </c>
      <c r="R43" s="214">
        <v>49437.210894000003</v>
      </c>
      <c r="S43" s="214">
        <v>53963.604509999997</v>
      </c>
      <c r="T43" s="214">
        <v>59394.615833000003</v>
      </c>
      <c r="U43" s="214">
        <v>51382.883479999997</v>
      </c>
      <c r="V43" s="214">
        <v>55366.633924000002</v>
      </c>
      <c r="W43" s="214">
        <v>61849.311735000003</v>
      </c>
      <c r="X43" s="215">
        <f>SUM(X41:X42)</f>
        <v>70510.571864000012</v>
      </c>
      <c r="Y43" s="215">
        <f t="shared" ref="Y43:Z43" si="17">SUM(Y41:Y42)</f>
        <v>85964.913208999991</v>
      </c>
      <c r="Z43" s="215">
        <f t="shared" si="17"/>
        <v>105564.428598</v>
      </c>
      <c r="AA43" s="215">
        <v>103824.64993099999</v>
      </c>
      <c r="AB43" s="215">
        <v>81821.208231000011</v>
      </c>
    </row>
    <row r="44" spans="1:28" x14ac:dyDescent="0.25">
      <c r="A44" s="27" t="s">
        <v>253</v>
      </c>
      <c r="B44" s="27"/>
      <c r="C44" s="27"/>
      <c r="D44" s="27"/>
      <c r="E44" s="27"/>
    </row>
    <row r="45" spans="1:28" x14ac:dyDescent="0.25">
      <c r="A45" s="27" t="s">
        <v>218</v>
      </c>
      <c r="B45" s="27"/>
      <c r="C45" s="27"/>
      <c r="D45" s="27"/>
      <c r="E45" s="27"/>
    </row>
    <row r="46" spans="1:28" ht="42.75" customHeight="1" x14ac:dyDescent="0.25">
      <c r="A46" s="314" t="s">
        <v>200</v>
      </c>
      <c r="B46" s="314"/>
      <c r="C46" s="314"/>
      <c r="D46" s="314"/>
      <c r="E46" s="314"/>
      <c r="F46" s="314"/>
      <c r="G46" s="314"/>
      <c r="H46" s="314"/>
      <c r="I46" s="314"/>
      <c r="J46" s="314"/>
      <c r="K46" s="314"/>
      <c r="L46" s="314"/>
      <c r="M46" s="314"/>
      <c r="N46" s="314"/>
      <c r="O46" s="314"/>
      <c r="P46" s="314"/>
      <c r="Q46" s="314"/>
      <c r="R46" s="314"/>
      <c r="S46" s="314"/>
      <c r="T46" s="314"/>
      <c r="U46" s="314"/>
      <c r="V46" s="314"/>
      <c r="W46" s="314"/>
      <c r="X46" s="314"/>
      <c r="Y46" s="314"/>
      <c r="Z46" s="314"/>
      <c r="AA46" s="314"/>
      <c r="AB46" s="314"/>
    </row>
    <row r="47" spans="1:28" ht="11.25" customHeight="1" x14ac:dyDescent="0.25"/>
    <row r="48" spans="1:28" ht="25.5" customHeight="1" x14ac:dyDescent="0.25">
      <c r="A48" s="346" t="s">
        <v>223</v>
      </c>
      <c r="B48" s="346"/>
      <c r="C48" s="346"/>
      <c r="D48" s="346"/>
      <c r="E48" s="346"/>
      <c r="F48" s="346"/>
      <c r="G48" s="346"/>
      <c r="H48" s="346"/>
      <c r="I48" s="346"/>
      <c r="J48" s="346"/>
      <c r="K48" s="346"/>
      <c r="L48" s="346"/>
      <c r="M48" s="346"/>
      <c r="N48" s="346"/>
      <c r="O48" s="346"/>
      <c r="P48" s="346"/>
      <c r="Q48" s="346"/>
      <c r="R48" s="346"/>
      <c r="S48" s="346"/>
      <c r="T48" s="346"/>
      <c r="U48" s="346"/>
      <c r="V48" s="346"/>
      <c r="W48" s="346"/>
      <c r="X48" s="346"/>
      <c r="Y48" s="346"/>
      <c r="Z48" s="346"/>
      <c r="AA48" s="346"/>
      <c r="AB48" s="346"/>
    </row>
    <row r="50" spans="1:28" x14ac:dyDescent="0.25">
      <c r="A50" s="347" t="s">
        <v>225</v>
      </c>
      <c r="B50" s="347"/>
      <c r="C50" s="347"/>
      <c r="D50" s="347"/>
      <c r="E50" s="347"/>
      <c r="F50" s="347"/>
      <c r="G50" s="347"/>
      <c r="H50" s="347"/>
      <c r="I50" s="347"/>
      <c r="J50" s="347"/>
      <c r="K50" s="347"/>
      <c r="L50" s="347"/>
      <c r="M50" s="347"/>
      <c r="N50" s="347"/>
      <c r="O50" s="347"/>
      <c r="P50" s="347"/>
      <c r="Q50" s="347"/>
      <c r="R50" s="347"/>
      <c r="S50" s="347"/>
      <c r="T50" s="347"/>
      <c r="U50" s="347"/>
      <c r="V50" s="347"/>
      <c r="W50" s="347"/>
      <c r="X50" s="347"/>
      <c r="Y50" s="347"/>
      <c r="Z50" s="347"/>
      <c r="AA50" s="347"/>
      <c r="AB50" s="347"/>
    </row>
    <row r="51" spans="1:28" ht="15.75" thickBot="1" x14ac:dyDescent="0.3">
      <c r="A51" s="191"/>
      <c r="B51" s="19">
        <v>1997</v>
      </c>
      <c r="C51" s="19">
        <v>1998</v>
      </c>
      <c r="D51" s="19">
        <v>1999</v>
      </c>
      <c r="E51" s="19">
        <v>2000</v>
      </c>
      <c r="F51" s="19">
        <v>2001</v>
      </c>
      <c r="G51" s="19">
        <v>2002</v>
      </c>
      <c r="H51" s="19">
        <v>2003</v>
      </c>
      <c r="I51" s="19">
        <v>2004</v>
      </c>
      <c r="J51" s="19">
        <v>2005</v>
      </c>
      <c r="K51" s="19">
        <v>2006</v>
      </c>
      <c r="L51" s="19">
        <v>2007</v>
      </c>
      <c r="M51" s="19">
        <v>2008</v>
      </c>
      <c r="N51" s="19">
        <v>2009</v>
      </c>
      <c r="O51" s="19">
        <v>2010</v>
      </c>
      <c r="P51" s="19">
        <v>2011</v>
      </c>
      <c r="Q51" s="19">
        <v>2012</v>
      </c>
      <c r="R51" s="19">
        <v>2013</v>
      </c>
      <c r="S51" s="19">
        <v>2014</v>
      </c>
      <c r="T51" s="19">
        <v>2015</v>
      </c>
      <c r="U51" s="19">
        <v>2016</v>
      </c>
      <c r="V51" s="19">
        <v>2017</v>
      </c>
      <c r="W51" s="19">
        <v>2018</v>
      </c>
      <c r="X51" s="33">
        <v>2019</v>
      </c>
      <c r="Y51" s="33">
        <v>2020</v>
      </c>
      <c r="Z51" s="33">
        <v>2021</v>
      </c>
      <c r="AA51" s="33">
        <v>2022</v>
      </c>
      <c r="AB51" s="33" t="s">
        <v>256</v>
      </c>
    </row>
    <row r="52" spans="1:28" ht="15.75" customHeight="1" thickBot="1" x14ac:dyDescent="0.3">
      <c r="A52" s="192" t="s">
        <v>169</v>
      </c>
      <c r="B52" s="345" t="s">
        <v>221</v>
      </c>
      <c r="C52" s="345"/>
      <c r="D52" s="345"/>
      <c r="E52" s="345"/>
      <c r="F52" s="345"/>
      <c r="G52" s="345"/>
      <c r="H52" s="345"/>
      <c r="I52" s="345"/>
      <c r="J52" s="345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  <c r="Y52" s="345"/>
      <c r="Z52" s="345"/>
      <c r="AA52" s="294"/>
      <c r="AB52" s="294"/>
    </row>
    <row r="53" spans="1:28" x14ac:dyDescent="0.25">
      <c r="A53" s="193" t="s">
        <v>202</v>
      </c>
      <c r="B53" s="230">
        <v>5.9505943730828097</v>
      </c>
      <c r="C53" s="230">
        <v>3.4350291321206599</v>
      </c>
      <c r="D53" s="230">
        <v>3.0763466941820998</v>
      </c>
      <c r="E53" s="230">
        <v>1.34665593011229</v>
      </c>
      <c r="F53" s="234">
        <v>2.3593626553299201</v>
      </c>
      <c r="G53" s="230">
        <v>2.9892215312236101</v>
      </c>
      <c r="H53" s="230">
        <v>0.41725011082021302</v>
      </c>
      <c r="I53" s="230">
        <v>0.66136262070666796</v>
      </c>
      <c r="J53" s="230">
        <v>1.5692700183181502E-2</v>
      </c>
      <c r="K53" s="230">
        <v>0.92031792754850805</v>
      </c>
      <c r="L53" s="230">
        <v>6.3676909934009398</v>
      </c>
      <c r="M53" s="230">
        <v>13.157601758969101</v>
      </c>
      <c r="N53" s="230">
        <v>17.632431364226498</v>
      </c>
      <c r="O53" s="230">
        <v>18.731259724690499</v>
      </c>
      <c r="P53" s="230">
        <v>12.791235979132701</v>
      </c>
      <c r="Q53" s="230">
        <v>14.277809481066701</v>
      </c>
      <c r="R53" s="230">
        <v>10.2803475854271</v>
      </c>
      <c r="S53" s="230">
        <v>11.530356944611601</v>
      </c>
      <c r="T53" s="230">
        <v>28.121217270456999</v>
      </c>
      <c r="U53" s="230">
        <v>43.345962932853801</v>
      </c>
      <c r="V53" s="230">
        <v>32.940162601143697</v>
      </c>
      <c r="W53" s="230">
        <v>30.002878467153799</v>
      </c>
      <c r="X53" s="230">
        <f>X29*100/X8</f>
        <v>18.888944078032146</v>
      </c>
      <c r="Y53" s="230">
        <f t="shared" ref="Y53:Z53" si="18">Y29*100/Y8</f>
        <v>9.6861619045409579</v>
      </c>
      <c r="Z53" s="230">
        <f t="shared" si="18"/>
        <v>10.718037804040911</v>
      </c>
      <c r="AA53" s="230">
        <f t="shared" ref="AA53" si="19">AA29*100/AA8</f>
        <v>9.2201539172325688</v>
      </c>
      <c r="AB53" s="230">
        <f t="shared" ref="AB53" si="20">AB29*100/AB8</f>
        <v>19.933785714296913</v>
      </c>
    </row>
    <row r="54" spans="1:28" x14ac:dyDescent="0.25">
      <c r="A54" s="193" t="s">
        <v>203</v>
      </c>
      <c r="B54" s="230">
        <v>14.218568224472101</v>
      </c>
      <c r="C54" s="230">
        <v>13.458965592003899</v>
      </c>
      <c r="D54" s="230">
        <v>4.5767518304174999</v>
      </c>
      <c r="E54" s="230">
        <v>24.4616426169984</v>
      </c>
      <c r="F54" s="230">
        <v>33.824661956779103</v>
      </c>
      <c r="G54" s="230">
        <v>14.1007990361904</v>
      </c>
      <c r="H54" s="230">
        <v>21.998895201849301</v>
      </c>
      <c r="I54" s="230">
        <v>25.912611843598299</v>
      </c>
      <c r="J54" s="230">
        <v>44.629019428740101</v>
      </c>
      <c r="K54" s="230">
        <v>59.193297184640301</v>
      </c>
      <c r="L54" s="230">
        <v>53.1303075717925</v>
      </c>
      <c r="M54" s="230">
        <v>45.4616151415714</v>
      </c>
      <c r="N54" s="230">
        <v>45.3146293439994</v>
      </c>
      <c r="O54" s="230">
        <v>52.248487732818901</v>
      </c>
      <c r="P54" s="230">
        <v>57.941941473726203</v>
      </c>
      <c r="Q54" s="230">
        <v>54.203183910505302</v>
      </c>
      <c r="R54" s="230">
        <v>56.266938432222901</v>
      </c>
      <c r="S54" s="230">
        <v>54.604148445960099</v>
      </c>
      <c r="T54" s="230">
        <v>57.930569772632303</v>
      </c>
      <c r="U54" s="230">
        <v>49.178852850341698</v>
      </c>
      <c r="V54" s="230">
        <v>48.421357659014298</v>
      </c>
      <c r="W54" s="230">
        <v>43.650694437209602</v>
      </c>
      <c r="X54" s="230">
        <f t="shared" ref="X54:Z67" si="21">X30*100/X9</f>
        <v>46.043679320331918</v>
      </c>
      <c r="Y54" s="230">
        <f t="shared" si="21"/>
        <v>50.870605950701375</v>
      </c>
      <c r="Z54" s="230">
        <f t="shared" si="21"/>
        <v>54.98219780481638</v>
      </c>
      <c r="AA54" s="230">
        <f t="shared" ref="AA54" si="22">AA30*100/AA9</f>
        <v>47.752012193623784</v>
      </c>
      <c r="AB54" s="230">
        <f t="shared" ref="AB54" si="23">AB30*100/AB9</f>
        <v>44.721362901542562</v>
      </c>
    </row>
    <row r="55" spans="1:28" x14ac:dyDescent="0.25">
      <c r="A55" s="193" t="s">
        <v>204</v>
      </c>
      <c r="B55" s="230">
        <v>11.8155514634492</v>
      </c>
      <c r="C55" s="230">
        <v>8.4892917050707801</v>
      </c>
      <c r="D55" s="230">
        <v>7.67890834054867</v>
      </c>
      <c r="E55" s="230">
        <v>10.561708467225801</v>
      </c>
      <c r="F55" s="230">
        <v>7.4511297744774696</v>
      </c>
      <c r="G55" s="230">
        <v>6.1638456543715296</v>
      </c>
      <c r="H55" s="230">
        <v>5.5206768239335302</v>
      </c>
      <c r="I55" s="230">
        <v>9.2435894899304198</v>
      </c>
      <c r="J55" s="230">
        <v>11.542129746300199</v>
      </c>
      <c r="K55" s="230">
        <v>6.4185818650635902</v>
      </c>
      <c r="L55" s="230">
        <v>6.98756531719647</v>
      </c>
      <c r="M55" s="230">
        <v>3.1410691381514102</v>
      </c>
      <c r="N55" s="230">
        <v>3.02234827713878</v>
      </c>
      <c r="O55" s="230">
        <v>3.6231203479843201</v>
      </c>
      <c r="P55" s="230">
        <v>7.7547720143507304</v>
      </c>
      <c r="Q55" s="230">
        <v>6.7542234030255104</v>
      </c>
      <c r="R55" s="230">
        <v>6.4505332724698299</v>
      </c>
      <c r="S55" s="230">
        <v>4.5316658819139901</v>
      </c>
      <c r="T55" s="230">
        <v>2.69591938752647</v>
      </c>
      <c r="U55" s="230">
        <v>6.25799058651919</v>
      </c>
      <c r="V55" s="230">
        <v>2.4167042666196701</v>
      </c>
      <c r="W55" s="230">
        <v>1.9053253621662301</v>
      </c>
      <c r="X55" s="230">
        <f t="shared" si="21"/>
        <v>5.8693120853235099</v>
      </c>
      <c r="Y55" s="230">
        <f t="shared" si="21"/>
        <v>6.9233501955875161</v>
      </c>
      <c r="Z55" s="230">
        <f t="shared" si="21"/>
        <v>13.937190023368204</v>
      </c>
      <c r="AA55" s="230">
        <f t="shared" ref="AA55" si="24">AA31*100/AA10</f>
        <v>13.778865093607168</v>
      </c>
      <c r="AB55" s="230">
        <f t="shared" ref="AB55" si="25">AB31*100/AB10</f>
        <v>13.130447774420242</v>
      </c>
    </row>
    <row r="56" spans="1:28" x14ac:dyDescent="0.25">
      <c r="A56" s="197" t="s">
        <v>205</v>
      </c>
      <c r="B56" s="235">
        <v>13.846293866531299</v>
      </c>
      <c r="C56" s="236">
        <v>11.9725283550084</v>
      </c>
      <c r="D56" s="236">
        <v>19.610618069563401</v>
      </c>
      <c r="E56" s="236">
        <v>21.638475979556301</v>
      </c>
      <c r="F56" s="236">
        <v>20.809090408673601</v>
      </c>
      <c r="G56" s="236">
        <v>12.308220256324701</v>
      </c>
      <c r="H56" s="236">
        <v>15.0905296740009</v>
      </c>
      <c r="I56" s="236">
        <v>15.2066408657604</v>
      </c>
      <c r="J56" s="236">
        <v>17.0838131816461</v>
      </c>
      <c r="K56" s="236">
        <v>32.521008648908797</v>
      </c>
      <c r="L56" s="236">
        <v>46.038961286481403</v>
      </c>
      <c r="M56" s="236">
        <v>48.417183979962701</v>
      </c>
      <c r="N56" s="236">
        <v>43.987613795596602</v>
      </c>
      <c r="O56" s="236">
        <v>44.501635623452103</v>
      </c>
      <c r="P56" s="236">
        <v>48.2606054026935</v>
      </c>
      <c r="Q56" s="236">
        <v>50.270607748014797</v>
      </c>
      <c r="R56" s="236">
        <v>50.882064167553601</v>
      </c>
      <c r="S56" s="236">
        <v>49.631833851897497</v>
      </c>
      <c r="T56" s="236">
        <v>47.740999505908398</v>
      </c>
      <c r="U56" s="236">
        <v>49.636949461061903</v>
      </c>
      <c r="V56" s="236">
        <v>60.487490425057501</v>
      </c>
      <c r="W56" s="236">
        <v>68.1329942066874</v>
      </c>
      <c r="X56" s="236">
        <f t="shared" si="21"/>
        <v>62.663238669526073</v>
      </c>
      <c r="Y56" s="236">
        <f t="shared" si="21"/>
        <v>62.182854289065233</v>
      </c>
      <c r="Z56" s="236">
        <f t="shared" si="21"/>
        <v>55.317060584382844</v>
      </c>
      <c r="AA56" s="236">
        <f t="shared" ref="AA56" si="26">AA32*100/AA11</f>
        <v>58.009492473835984</v>
      </c>
      <c r="AB56" s="236">
        <f t="shared" ref="AB56" si="27">AB32*100/AB11</f>
        <v>47.735369304862658</v>
      </c>
    </row>
    <row r="57" spans="1:28" x14ac:dyDescent="0.25">
      <c r="A57" s="193" t="s">
        <v>206</v>
      </c>
      <c r="B57" s="230">
        <v>0.90409513859714197</v>
      </c>
      <c r="C57" s="230">
        <v>0.46654986416369199</v>
      </c>
      <c r="D57" s="230">
        <v>43.092172522293602</v>
      </c>
      <c r="E57" s="230">
        <v>4.6270105430141202</v>
      </c>
      <c r="F57" s="230">
        <v>10.7308289936456</v>
      </c>
      <c r="G57" s="230">
        <v>75.026234834212701</v>
      </c>
      <c r="H57" s="230">
        <v>86.168591076098906</v>
      </c>
      <c r="I57" s="230">
        <v>83.372182786702197</v>
      </c>
      <c r="J57" s="230">
        <v>73.0262111617198</v>
      </c>
      <c r="K57" s="230">
        <v>43.830629102518898</v>
      </c>
      <c r="L57" s="230">
        <v>18.7909992493279</v>
      </c>
      <c r="M57" s="230">
        <v>7.3407931405007698</v>
      </c>
      <c r="N57" s="230">
        <v>13.6089340935916</v>
      </c>
      <c r="O57" s="230">
        <v>13.3115850329959</v>
      </c>
      <c r="P57" s="230">
        <v>18.195425829684002</v>
      </c>
      <c r="Q57" s="230">
        <v>29.848786189155199</v>
      </c>
      <c r="R57" s="230">
        <v>13.380404578686701</v>
      </c>
      <c r="S57" s="230">
        <v>16.9634118367469</v>
      </c>
      <c r="T57" s="230">
        <v>6.5917198613728996</v>
      </c>
      <c r="U57" s="230">
        <v>5.5971564373252098</v>
      </c>
      <c r="V57" s="230">
        <v>3.11553782723343</v>
      </c>
      <c r="W57" s="230">
        <v>0.32921618372920902</v>
      </c>
      <c r="X57" s="230">
        <f t="shared" si="21"/>
        <v>8.9926829283963503</v>
      </c>
      <c r="Y57" s="230">
        <f t="shared" si="21"/>
        <v>14.451767467487921</v>
      </c>
      <c r="Z57" s="230">
        <f t="shared" si="21"/>
        <v>12.415920896291055</v>
      </c>
      <c r="AA57" s="230">
        <f t="shared" ref="AA57" si="28">AA33*100/AA12</f>
        <v>13.124879381939305</v>
      </c>
      <c r="AB57" s="230">
        <f t="shared" ref="AB57" si="29">AB33*100/AB12</f>
        <v>9.1527875888054968</v>
      </c>
    </row>
    <row r="58" spans="1:28" x14ac:dyDescent="0.25">
      <c r="A58" s="197" t="s">
        <v>207</v>
      </c>
      <c r="B58" s="235">
        <v>3.4828181992062102</v>
      </c>
      <c r="C58" s="236">
        <v>6.4959822806105398</v>
      </c>
      <c r="D58" s="236">
        <v>13.0915106808321</v>
      </c>
      <c r="E58" s="236">
        <v>0</v>
      </c>
      <c r="F58" s="236">
        <v>44.264069150029101</v>
      </c>
      <c r="G58" s="236">
        <v>61.816280649769297</v>
      </c>
      <c r="H58" s="236">
        <v>15.4945204679501</v>
      </c>
      <c r="I58" s="236">
        <v>15.5600825474543</v>
      </c>
      <c r="J58" s="236">
        <v>15.5838105339202</v>
      </c>
      <c r="K58" s="236">
        <v>42.973131399617401</v>
      </c>
      <c r="L58" s="236">
        <v>2.13074559467691</v>
      </c>
      <c r="M58" s="236">
        <v>4.4349108082473796</v>
      </c>
      <c r="N58" s="236">
        <v>29.052432457961402</v>
      </c>
      <c r="O58" s="236">
        <v>7.9582535672885601</v>
      </c>
      <c r="P58" s="236">
        <v>2.8114821072182399</v>
      </c>
      <c r="Q58" s="236">
        <v>25.541703914627998</v>
      </c>
      <c r="R58" s="236">
        <v>62.2778755008937</v>
      </c>
      <c r="S58" s="236">
        <v>77.967528964282195</v>
      </c>
      <c r="T58" s="236">
        <v>84.3585278817839</v>
      </c>
      <c r="U58" s="236">
        <v>9.2805729125183891</v>
      </c>
      <c r="V58" s="236">
        <v>2.5045279716655302</v>
      </c>
      <c r="W58" s="236">
        <v>3.0756762662566</v>
      </c>
      <c r="X58" s="236">
        <f t="shared" si="21"/>
        <v>1.6077131482920861</v>
      </c>
      <c r="Y58" s="236">
        <f t="shared" si="21"/>
        <v>14.968811652466492</v>
      </c>
      <c r="Z58" s="236">
        <f t="shared" si="21"/>
        <v>48.13989322234012</v>
      </c>
      <c r="AA58" s="236">
        <f t="shared" ref="AA58" si="30">AA34*100/AA13</f>
        <v>60.707269990596437</v>
      </c>
      <c r="AB58" s="236">
        <f t="shared" ref="AB58" si="31">AB34*100/AB13</f>
        <v>14.76247031132019</v>
      </c>
    </row>
    <row r="59" spans="1:28" x14ac:dyDescent="0.25">
      <c r="A59" s="193" t="s">
        <v>208</v>
      </c>
      <c r="B59" s="230">
        <v>37.327814057588</v>
      </c>
      <c r="C59" s="230">
        <v>54.451431583239803</v>
      </c>
      <c r="D59" s="230">
        <v>38.2225168760163</v>
      </c>
      <c r="E59" s="230">
        <v>44.052217221059898</v>
      </c>
      <c r="F59" s="230">
        <v>42.494967275194703</v>
      </c>
      <c r="G59" s="230">
        <v>57.729915688017698</v>
      </c>
      <c r="H59" s="230">
        <v>44.723045070797703</v>
      </c>
      <c r="I59" s="230">
        <v>58.052126286731301</v>
      </c>
      <c r="J59" s="230">
        <v>41.363639268677602</v>
      </c>
      <c r="K59" s="202" t="s">
        <v>252</v>
      </c>
      <c r="L59" s="202" t="s">
        <v>252</v>
      </c>
      <c r="M59" s="230">
        <v>44.899989253626501</v>
      </c>
      <c r="N59" s="230">
        <v>35.483022391250898</v>
      </c>
      <c r="O59" s="230">
        <v>32.8631167296979</v>
      </c>
      <c r="P59" s="230">
        <v>22.452583235207602</v>
      </c>
      <c r="Q59" s="230">
        <v>30.035709899328999</v>
      </c>
      <c r="R59" s="230">
        <v>27.8610420655545</v>
      </c>
      <c r="S59" s="230">
        <v>74.252839484928302</v>
      </c>
      <c r="T59" s="230">
        <v>71.888565061752402</v>
      </c>
      <c r="U59" s="230">
        <v>58.573398620836002</v>
      </c>
      <c r="V59" s="230">
        <v>47.680226446430297</v>
      </c>
      <c r="W59" s="230">
        <v>28.713127903149601</v>
      </c>
      <c r="X59" s="230">
        <f t="shared" si="21"/>
        <v>25.576784887645211</v>
      </c>
      <c r="Y59" s="230">
        <f t="shared" si="21"/>
        <v>29.377947303256054</v>
      </c>
      <c r="Z59" s="230">
        <f t="shared" si="21"/>
        <v>35.246566923538111</v>
      </c>
      <c r="AA59" s="230">
        <f t="shared" ref="AA59" si="32">AA35*100/AA14</f>
        <v>38.745857030176488</v>
      </c>
      <c r="AB59" s="230">
        <f t="shared" ref="AB59" si="33">AB35*100/AB14</f>
        <v>32.120804665478573</v>
      </c>
    </row>
    <row r="60" spans="1:28" x14ac:dyDescent="0.25">
      <c r="A60" s="193" t="s">
        <v>209</v>
      </c>
      <c r="B60" s="230">
        <v>72.355261258252696</v>
      </c>
      <c r="C60" s="230">
        <v>75.675951094556794</v>
      </c>
      <c r="D60" s="230">
        <v>69.419134343882405</v>
      </c>
      <c r="E60" s="230">
        <v>78.594301167299193</v>
      </c>
      <c r="F60" s="230">
        <v>74.699542402010806</v>
      </c>
      <c r="G60" s="230">
        <v>76.675942087855105</v>
      </c>
      <c r="H60" s="230">
        <v>76.135435695875799</v>
      </c>
      <c r="I60" s="230">
        <v>77.385303404707102</v>
      </c>
      <c r="J60" s="230">
        <v>84.182226134538098</v>
      </c>
      <c r="K60" s="202" t="s">
        <v>252</v>
      </c>
      <c r="L60" s="202" t="s">
        <v>252</v>
      </c>
      <c r="M60" s="230">
        <v>59.4737277989693</v>
      </c>
      <c r="N60" s="230">
        <v>57.592863987090901</v>
      </c>
      <c r="O60" s="230">
        <v>65.547608676094796</v>
      </c>
      <c r="P60" s="230">
        <v>48.853068528282797</v>
      </c>
      <c r="Q60" s="230">
        <v>41.9840347564826</v>
      </c>
      <c r="R60" s="230">
        <v>57.427214290420103</v>
      </c>
      <c r="S60" s="230">
        <v>54.335057527658201</v>
      </c>
      <c r="T60" s="230">
        <v>52.051607149594098</v>
      </c>
      <c r="U60" s="230">
        <v>51.126427969473603</v>
      </c>
      <c r="V60" s="230">
        <v>60.312412114529799</v>
      </c>
      <c r="W60" s="230">
        <v>43.867594478749801</v>
      </c>
      <c r="X60" s="230">
        <f t="shared" si="21"/>
        <v>46.382754453632636</v>
      </c>
      <c r="Y60" s="230">
        <f t="shared" si="21"/>
        <v>57.617688173896617</v>
      </c>
      <c r="Z60" s="230">
        <f t="shared" si="21"/>
        <v>42.952317867904355</v>
      </c>
      <c r="AA60" s="230">
        <f t="shared" ref="AA60" si="34">AA36*100/AA15</f>
        <v>50.530808110526671</v>
      </c>
      <c r="AB60" s="230">
        <f t="shared" ref="AB60" si="35">AB36*100/AB15</f>
        <v>43.104963888064056</v>
      </c>
    </row>
    <row r="61" spans="1:28" x14ac:dyDescent="0.25">
      <c r="A61" s="193" t="s">
        <v>210</v>
      </c>
      <c r="B61" s="230">
        <v>35.815470457856897</v>
      </c>
      <c r="C61" s="230">
        <v>41.9515228084136</v>
      </c>
      <c r="D61" s="230">
        <v>23.9665715634832</v>
      </c>
      <c r="E61" s="230">
        <v>32.8917126257627</v>
      </c>
      <c r="F61" s="230">
        <v>38.599806223637103</v>
      </c>
      <c r="G61" s="230">
        <v>39.547110628218597</v>
      </c>
      <c r="H61" s="230">
        <v>47.562799380082403</v>
      </c>
      <c r="I61" s="230">
        <v>45.159853283261199</v>
      </c>
      <c r="J61" s="230">
        <v>37.598063972998403</v>
      </c>
      <c r="K61" s="202" t="s">
        <v>252</v>
      </c>
      <c r="L61" s="202" t="s">
        <v>252</v>
      </c>
      <c r="M61" s="230">
        <v>35.603224849232802</v>
      </c>
      <c r="N61" s="230">
        <v>29.462603222974401</v>
      </c>
      <c r="O61" s="230">
        <v>18.157335573133299</v>
      </c>
      <c r="P61" s="230">
        <v>10.144907082928601</v>
      </c>
      <c r="Q61" s="230">
        <v>26.474723023719001</v>
      </c>
      <c r="R61" s="230">
        <v>40.524006464861401</v>
      </c>
      <c r="S61" s="230">
        <v>33.057834910398903</v>
      </c>
      <c r="T61" s="230">
        <v>26.0884359090057</v>
      </c>
      <c r="U61" s="230">
        <v>14.862362313461499</v>
      </c>
      <c r="V61" s="230">
        <v>10.441874488032999</v>
      </c>
      <c r="W61" s="230">
        <v>37.491330508957098</v>
      </c>
      <c r="X61" s="230">
        <f t="shared" si="21"/>
        <v>52.107810803256818</v>
      </c>
      <c r="Y61" s="230">
        <f t="shared" si="21"/>
        <v>33.567519846650278</v>
      </c>
      <c r="Z61" s="230">
        <f t="shared" si="21"/>
        <v>46.74562867691737</v>
      </c>
      <c r="AA61" s="230">
        <f t="shared" ref="AA61" si="36">AA37*100/AA16</f>
        <v>42.976287887258628</v>
      </c>
      <c r="AB61" s="230">
        <f t="shared" ref="AB61" si="37">AB37*100/AB16</f>
        <v>29.824164473320749</v>
      </c>
    </row>
    <row r="62" spans="1:28" x14ac:dyDescent="0.25">
      <c r="A62" s="203" t="s">
        <v>211</v>
      </c>
      <c r="B62" s="237">
        <v>7.5419065675582297</v>
      </c>
      <c r="C62" s="237">
        <v>4.0955850180450399</v>
      </c>
      <c r="D62" s="237">
        <v>3.2141293550553098</v>
      </c>
      <c r="E62" s="237">
        <v>3.9091542355272799</v>
      </c>
      <c r="F62" s="237">
        <v>7.5807569212772696</v>
      </c>
      <c r="G62" s="237">
        <v>4.96889733096251</v>
      </c>
      <c r="H62" s="237">
        <v>3.4496721156407002</v>
      </c>
      <c r="I62" s="237">
        <v>6.3284716496578302</v>
      </c>
      <c r="J62" s="237">
        <v>15.896707455924799</v>
      </c>
      <c r="K62" s="237">
        <v>23.444108906422802</v>
      </c>
      <c r="L62" s="237">
        <v>28.457896346116101</v>
      </c>
      <c r="M62" s="237">
        <v>29.0430748414562</v>
      </c>
      <c r="N62" s="237">
        <v>32.622073747772298</v>
      </c>
      <c r="O62" s="237">
        <v>38.009599389511699</v>
      </c>
      <c r="P62" s="237">
        <v>36.618110167249199</v>
      </c>
      <c r="Q62" s="237">
        <v>35.616322718382797</v>
      </c>
      <c r="R62" s="237">
        <v>39.204948688251299</v>
      </c>
      <c r="S62" s="237">
        <v>37.094562301455802</v>
      </c>
      <c r="T62" s="237">
        <v>42.643061952277201</v>
      </c>
      <c r="U62" s="237">
        <v>46.190025847377399</v>
      </c>
      <c r="V62" s="237">
        <v>40.878588244280898</v>
      </c>
      <c r="W62" s="237">
        <v>37.1395863698733</v>
      </c>
      <c r="X62" s="237">
        <f t="shared" si="21"/>
        <v>37.540094132376474</v>
      </c>
      <c r="Y62" s="237">
        <f t="shared" si="21"/>
        <v>35.84906208072195</v>
      </c>
      <c r="Z62" s="237">
        <f t="shared" si="21"/>
        <v>40.254247788902134</v>
      </c>
      <c r="AA62" s="237">
        <f t="shared" ref="AA62" si="38">AA38*100/AA17</f>
        <v>36.482082519053904</v>
      </c>
      <c r="AB62" s="237">
        <f t="shared" ref="AB62" si="39">AB38*100/AB17</f>
        <v>38.81007645960684</v>
      </c>
    </row>
    <row r="63" spans="1:28" ht="25.5" x14ac:dyDescent="0.25">
      <c r="A63" s="206" t="s">
        <v>212</v>
      </c>
      <c r="B63" s="238">
        <v>12.841164140778201</v>
      </c>
      <c r="C63" s="238">
        <v>10.1061012819584</v>
      </c>
      <c r="D63" s="238">
        <v>11.607779964214201</v>
      </c>
      <c r="E63" s="238">
        <v>14.793309365147501</v>
      </c>
      <c r="F63" s="238">
        <v>14.8095826601499</v>
      </c>
      <c r="G63" s="238">
        <v>8.6816273212666495</v>
      </c>
      <c r="H63" s="238">
        <v>9.4781260496962094</v>
      </c>
      <c r="I63" s="238">
        <v>11.9436464876946</v>
      </c>
      <c r="J63" s="238">
        <v>14.4375751792873</v>
      </c>
      <c r="K63" s="238">
        <v>21.372009593926801</v>
      </c>
      <c r="L63" s="238">
        <v>27.753449621656699</v>
      </c>
      <c r="M63" s="238">
        <v>33.470596336953299</v>
      </c>
      <c r="N63" s="238">
        <v>33.467569217747503</v>
      </c>
      <c r="O63" s="238">
        <v>34.882885841957503</v>
      </c>
      <c r="P63" s="238">
        <v>39.7250992731107</v>
      </c>
      <c r="Q63" s="238">
        <v>42.663771553319599</v>
      </c>
      <c r="R63" s="238">
        <v>41.8355896215119</v>
      </c>
      <c r="S63" s="238">
        <v>40.2517210630145</v>
      </c>
      <c r="T63" s="238">
        <v>38.622784041325801</v>
      </c>
      <c r="U63" s="238">
        <v>40.569452976240299</v>
      </c>
      <c r="V63" s="238">
        <v>49.438494379048301</v>
      </c>
      <c r="W63" s="238">
        <v>57.883624106147401</v>
      </c>
      <c r="X63" s="238">
        <f t="shared" si="21"/>
        <v>53.796212061126084</v>
      </c>
      <c r="Y63" s="238">
        <f t="shared" si="21"/>
        <v>55.391961947638826</v>
      </c>
      <c r="Z63" s="238">
        <f t="shared" si="21"/>
        <v>49.616129985054606</v>
      </c>
      <c r="AA63" s="238">
        <f t="shared" ref="AA63" si="40">AA39*100/AA18</f>
        <v>53.577743272738473</v>
      </c>
      <c r="AB63" s="238">
        <f t="shared" ref="AB63" si="41">AB39*100/AB18</f>
        <v>43.992990106703488</v>
      </c>
    </row>
    <row r="64" spans="1:28" x14ac:dyDescent="0.25">
      <c r="A64" s="209" t="s">
        <v>213</v>
      </c>
      <c r="B64" s="238">
        <v>10.7978975560541</v>
      </c>
      <c r="C64" s="238">
        <v>7.3783841439518403</v>
      </c>
      <c r="D64" s="238">
        <v>8.1793494596703908</v>
      </c>
      <c r="E64" s="238">
        <v>9.4334912462099396</v>
      </c>
      <c r="F64" s="238">
        <v>12.541700589586201</v>
      </c>
      <c r="G64" s="238">
        <v>7.3925637611717097</v>
      </c>
      <c r="H64" s="238">
        <v>7.1584282992170296</v>
      </c>
      <c r="I64" s="238">
        <v>9.5010967636962302</v>
      </c>
      <c r="J64" s="238">
        <v>15.0643065413185</v>
      </c>
      <c r="K64" s="238">
        <v>22.334128713275099</v>
      </c>
      <c r="L64" s="238">
        <v>28.105716429213501</v>
      </c>
      <c r="M64" s="238">
        <v>31.3281402930035</v>
      </c>
      <c r="N64" s="238">
        <v>33.100314731509599</v>
      </c>
      <c r="O64" s="238">
        <v>36.334863915915697</v>
      </c>
      <c r="P64" s="238">
        <v>38.0809059753688</v>
      </c>
      <c r="Q64" s="238">
        <v>39.169223896023098</v>
      </c>
      <c r="R64" s="238">
        <v>40.4655675597228</v>
      </c>
      <c r="S64" s="238">
        <v>38.361817026280903</v>
      </c>
      <c r="T64" s="238">
        <v>41.130370958675499</v>
      </c>
      <c r="U64" s="238">
        <v>44.219824684112503</v>
      </c>
      <c r="V64" s="238">
        <v>43.988388919319299</v>
      </c>
      <c r="W64" s="238">
        <v>45.124145543101797</v>
      </c>
      <c r="X64" s="238">
        <f t="shared" si="21"/>
        <v>44.856644030159785</v>
      </c>
      <c r="Y64" s="238">
        <f t="shared" si="21"/>
        <v>45.301769043111548</v>
      </c>
      <c r="Z64" s="238">
        <f t="shared" si="21"/>
        <v>44.613867889062497</v>
      </c>
      <c r="AA64" s="238">
        <f t="shared" ref="AA64" si="42">AA40*100/AA19</f>
        <v>45.582117659754537</v>
      </c>
      <c r="AB64" s="238">
        <f t="shared" ref="AB64" si="43">AB40*100/AB19</f>
        <v>41.619420773216625</v>
      </c>
    </row>
    <row r="65" spans="1:28" x14ac:dyDescent="0.25">
      <c r="A65" s="210" t="s">
        <v>214</v>
      </c>
      <c r="B65" s="237">
        <v>10.109926402996299</v>
      </c>
      <c r="C65" s="237">
        <v>7.2615576657843404</v>
      </c>
      <c r="D65" s="237">
        <v>8.3601727292148809</v>
      </c>
      <c r="E65" s="237">
        <v>9.3777639216790494</v>
      </c>
      <c r="F65" s="237">
        <v>12.3739180105036</v>
      </c>
      <c r="G65" s="237">
        <v>9.6737163770555608</v>
      </c>
      <c r="H65" s="237">
        <v>8.6929131513732703</v>
      </c>
      <c r="I65" s="237">
        <v>10.8654497615543</v>
      </c>
      <c r="J65" s="237">
        <v>16.918413952005199</v>
      </c>
      <c r="K65" s="237">
        <v>23.205981674993801</v>
      </c>
      <c r="L65" s="237">
        <v>27.703305853961499</v>
      </c>
      <c r="M65" s="237">
        <v>29.172227068452202</v>
      </c>
      <c r="N65" s="237">
        <v>30.678357753523599</v>
      </c>
      <c r="O65" s="237">
        <v>33.6873184123721</v>
      </c>
      <c r="P65" s="237">
        <v>35.670778387595597</v>
      </c>
      <c r="Q65" s="237">
        <v>37.862205623011903</v>
      </c>
      <c r="R65" s="237">
        <v>37.104681318304799</v>
      </c>
      <c r="S65" s="237">
        <v>36.572475329979298</v>
      </c>
      <c r="T65" s="237">
        <v>37.178238154114702</v>
      </c>
      <c r="U65" s="237">
        <v>39.063938373020697</v>
      </c>
      <c r="V65" s="237">
        <v>37.931413715311201</v>
      </c>
      <c r="W65" s="237">
        <v>39.0182646336931</v>
      </c>
      <c r="X65" s="237">
        <f t="shared" si="21"/>
        <v>39.056901063752569</v>
      </c>
      <c r="Y65" s="237">
        <f t="shared" si="21"/>
        <v>38.900107793166185</v>
      </c>
      <c r="Z65" s="237">
        <f t="shared" si="21"/>
        <v>39.003850386514081</v>
      </c>
      <c r="AA65" s="237">
        <f t="shared" ref="AA65" si="44">AA41*100/AA20</f>
        <v>40.758199023357406</v>
      </c>
      <c r="AB65" s="237">
        <f t="shared" ref="AB65" si="45">AB41*100/AB20</f>
        <v>36.197498383814775</v>
      </c>
    </row>
    <row r="66" spans="1:28" x14ac:dyDescent="0.25">
      <c r="A66" s="210" t="s">
        <v>215</v>
      </c>
      <c r="B66" s="237">
        <v>57.242484300047998</v>
      </c>
      <c r="C66" s="237">
        <v>68.936738496688903</v>
      </c>
      <c r="D66" s="237">
        <v>55.2919029002814</v>
      </c>
      <c r="E66" s="237">
        <v>64.392165398192404</v>
      </c>
      <c r="F66" s="237">
        <v>59.333600965789699</v>
      </c>
      <c r="G66" s="237">
        <v>65.954682790145895</v>
      </c>
      <c r="H66" s="237">
        <v>64.763000367368704</v>
      </c>
      <c r="I66" s="237">
        <v>62.389959871510897</v>
      </c>
      <c r="J66" s="237">
        <v>65.294124502138899</v>
      </c>
      <c r="K66" s="202" t="s">
        <v>252</v>
      </c>
      <c r="L66" s="202" t="s">
        <v>252</v>
      </c>
      <c r="M66" s="237">
        <v>47.771194032334499</v>
      </c>
      <c r="N66" s="237">
        <v>37.429569264497701</v>
      </c>
      <c r="O66" s="237">
        <v>33.717191900085503</v>
      </c>
      <c r="P66" s="237">
        <v>19.063442642919401</v>
      </c>
      <c r="Q66" s="237">
        <v>29.372251463980799</v>
      </c>
      <c r="R66" s="237">
        <v>44.7645615868486</v>
      </c>
      <c r="S66" s="237">
        <v>46.908832585766298</v>
      </c>
      <c r="T66" s="237">
        <v>45.318206775450101</v>
      </c>
      <c r="U66" s="237">
        <v>31.6977819362769</v>
      </c>
      <c r="V66" s="237">
        <v>32.875535156324098</v>
      </c>
      <c r="W66" s="237">
        <v>40.113068138414398</v>
      </c>
      <c r="X66" s="237">
        <f t="shared" si="21"/>
        <v>48.097247122728966</v>
      </c>
      <c r="Y66" s="237">
        <f t="shared" si="21"/>
        <v>40.947203957204806</v>
      </c>
      <c r="Z66" s="237">
        <f t="shared" si="21"/>
        <v>44.961575093569984</v>
      </c>
      <c r="AA66" s="237">
        <f t="shared" ref="AA66" si="46">AA42*100/AA21</f>
        <v>46.283195821242138</v>
      </c>
      <c r="AB66" s="237">
        <f t="shared" ref="AB66" si="47">AB42*100/AB21</f>
        <v>36.903043990248037</v>
      </c>
    </row>
    <row r="67" spans="1:28" x14ac:dyDescent="0.25">
      <c r="A67" s="212" t="s">
        <v>216</v>
      </c>
      <c r="B67" s="239">
        <v>19.169746339934999</v>
      </c>
      <c r="C67" s="240">
        <v>26.083935988063999</v>
      </c>
      <c r="D67" s="240">
        <v>23.870818870519798</v>
      </c>
      <c r="E67" s="240">
        <v>28.740278933491101</v>
      </c>
      <c r="F67" s="240">
        <v>29.380648050441302</v>
      </c>
      <c r="G67" s="240">
        <v>33.6185760062166</v>
      </c>
      <c r="H67" s="240">
        <v>29.935262121527401</v>
      </c>
      <c r="I67" s="240">
        <v>30.0324929271593</v>
      </c>
      <c r="J67" s="240">
        <v>34.647655448319597</v>
      </c>
      <c r="K67" s="240">
        <v>23.205981674993801</v>
      </c>
      <c r="L67" s="240">
        <v>27.703305853961499</v>
      </c>
      <c r="M67" s="240">
        <v>34.714219389330303</v>
      </c>
      <c r="N67" s="240">
        <v>32.295380782218501</v>
      </c>
      <c r="O67" s="240">
        <v>33.693304110228297</v>
      </c>
      <c r="P67" s="240">
        <v>32.780411622006298</v>
      </c>
      <c r="Q67" s="240">
        <v>36.201451561657599</v>
      </c>
      <c r="R67" s="240">
        <v>39.152474813257001</v>
      </c>
      <c r="S67" s="240">
        <v>39.150128959557897</v>
      </c>
      <c r="T67" s="240">
        <v>39.237173712873798</v>
      </c>
      <c r="U67" s="240">
        <v>37.547648658792298</v>
      </c>
      <c r="V67" s="240">
        <v>36.989092548315803</v>
      </c>
      <c r="W67" s="240">
        <v>39.327984869538902</v>
      </c>
      <c r="X67" s="240">
        <f t="shared" si="21"/>
        <v>42.467912655026836</v>
      </c>
      <c r="Y67" s="240">
        <f t="shared" si="21"/>
        <v>40.000605080292495</v>
      </c>
      <c r="Z67" s="240">
        <f t="shared" si="21"/>
        <v>42.000419282057024</v>
      </c>
      <c r="AA67" s="240">
        <f t="shared" ref="AA67:AB67" si="48">AA43*100/AA22</f>
        <v>43.715082443271683</v>
      </c>
      <c r="AB67" s="240">
        <f t="shared" si="48"/>
        <v>36.582452805496153</v>
      </c>
    </row>
    <row r="68" spans="1:28" x14ac:dyDescent="0.25">
      <c r="A68" s="27" t="s">
        <v>253</v>
      </c>
      <c r="B68" s="27"/>
      <c r="C68" s="27"/>
      <c r="D68" s="27"/>
      <c r="E68" s="27"/>
    </row>
    <row r="69" spans="1:28" x14ac:dyDescent="0.25">
      <c r="A69" s="27" t="s">
        <v>218</v>
      </c>
      <c r="B69" s="27"/>
      <c r="C69" s="27"/>
      <c r="D69" s="27"/>
      <c r="E69" s="27"/>
    </row>
    <row r="121" spans="1:28" ht="32.1" customHeight="1" x14ac:dyDescent="0.25">
      <c r="A121" s="314" t="s">
        <v>200</v>
      </c>
      <c r="B121" s="314"/>
      <c r="C121" s="314"/>
      <c r="D121" s="314"/>
      <c r="E121" s="314"/>
      <c r="F121" s="314"/>
      <c r="G121" s="314"/>
      <c r="H121" s="314"/>
      <c r="I121" s="314"/>
      <c r="J121" s="314"/>
      <c r="K121" s="314"/>
      <c r="L121" s="314"/>
      <c r="M121" s="314"/>
      <c r="N121" s="314"/>
      <c r="O121" s="314"/>
      <c r="P121" s="314"/>
      <c r="Q121" s="314"/>
      <c r="R121" s="314"/>
      <c r="S121" s="314"/>
      <c r="T121" s="314"/>
      <c r="U121" s="314"/>
      <c r="V121" s="314"/>
      <c r="W121" s="314"/>
      <c r="X121" s="314"/>
      <c r="Y121" s="314"/>
      <c r="Z121" s="314"/>
      <c r="AA121" s="314"/>
      <c r="AB121" s="314"/>
    </row>
    <row r="123" spans="1:28" ht="15.75" x14ac:dyDescent="0.25">
      <c r="A123" s="346" t="s">
        <v>226</v>
      </c>
      <c r="B123" s="346"/>
      <c r="C123" s="346"/>
      <c r="D123" s="346"/>
      <c r="E123" s="346"/>
      <c r="F123" s="346"/>
      <c r="G123" s="346"/>
      <c r="H123" s="346"/>
      <c r="I123" s="346"/>
      <c r="J123" s="346"/>
      <c r="K123" s="346"/>
      <c r="L123" s="346"/>
      <c r="M123" s="346"/>
      <c r="N123" s="346"/>
      <c r="O123" s="346"/>
      <c r="P123" s="346"/>
      <c r="Q123" s="346"/>
      <c r="R123" s="346"/>
      <c r="S123" s="346"/>
      <c r="T123" s="346"/>
      <c r="U123" s="346"/>
      <c r="V123" s="346"/>
      <c r="W123" s="346"/>
      <c r="X123" s="346"/>
      <c r="Y123" s="346"/>
      <c r="Z123" s="346"/>
      <c r="AA123" s="346"/>
      <c r="AB123" s="346"/>
    </row>
    <row r="125" spans="1:28" x14ac:dyDescent="0.25">
      <c r="A125" s="347" t="s">
        <v>224</v>
      </c>
      <c r="B125" s="347"/>
      <c r="C125" s="347"/>
      <c r="D125" s="347"/>
      <c r="E125" s="347"/>
      <c r="F125" s="347"/>
      <c r="G125" s="347"/>
      <c r="H125" s="347"/>
      <c r="I125" s="347"/>
      <c r="J125" s="347"/>
      <c r="K125" s="347"/>
      <c r="L125" s="347"/>
      <c r="M125" s="347"/>
      <c r="N125" s="347"/>
      <c r="O125" s="347"/>
      <c r="P125" s="347"/>
      <c r="Q125" s="347"/>
      <c r="R125" s="347"/>
      <c r="S125" s="347"/>
      <c r="T125" s="347"/>
      <c r="U125" s="347"/>
      <c r="V125" s="347"/>
      <c r="W125" s="347"/>
      <c r="X125" s="347"/>
      <c r="Y125" s="347"/>
      <c r="Z125" s="347"/>
      <c r="AA125" s="347"/>
      <c r="AB125" s="347"/>
    </row>
    <row r="126" spans="1:28" ht="15.75" thickBot="1" x14ac:dyDescent="0.3">
      <c r="A126" s="191"/>
      <c r="B126" s="19">
        <v>1997</v>
      </c>
      <c r="C126" s="19">
        <v>1998</v>
      </c>
      <c r="D126" s="19">
        <v>1999</v>
      </c>
      <c r="E126" s="19">
        <v>2000</v>
      </c>
      <c r="F126" s="19">
        <v>2001</v>
      </c>
      <c r="G126" s="19">
        <v>2002</v>
      </c>
      <c r="H126" s="19">
        <v>2003</v>
      </c>
      <c r="I126" s="19">
        <v>2004</v>
      </c>
      <c r="J126" s="19">
        <v>2005</v>
      </c>
      <c r="K126" s="19">
        <v>2006</v>
      </c>
      <c r="L126" s="19">
        <v>2007</v>
      </c>
      <c r="M126" s="19">
        <v>2008</v>
      </c>
      <c r="N126" s="19">
        <v>2009</v>
      </c>
      <c r="O126" s="19">
        <v>2010</v>
      </c>
      <c r="P126" s="19">
        <v>2011</v>
      </c>
      <c r="Q126" s="19">
        <v>2012</v>
      </c>
      <c r="R126" s="19">
        <v>2013</v>
      </c>
      <c r="S126" s="19">
        <v>2014</v>
      </c>
      <c r="T126" s="19">
        <v>2015</v>
      </c>
      <c r="U126" s="19">
        <v>2016</v>
      </c>
      <c r="V126" s="19">
        <v>2017</v>
      </c>
      <c r="W126" s="19">
        <v>2018</v>
      </c>
      <c r="X126" s="33">
        <v>2019</v>
      </c>
      <c r="Y126" s="33">
        <v>2020</v>
      </c>
      <c r="Z126" s="33">
        <v>2021</v>
      </c>
      <c r="AA126" s="33">
        <v>2022</v>
      </c>
      <c r="AB126" s="33" t="s">
        <v>256</v>
      </c>
    </row>
    <row r="127" spans="1:28" ht="15.75" customHeight="1" thickBot="1" x14ac:dyDescent="0.3">
      <c r="A127" s="192" t="s">
        <v>169</v>
      </c>
      <c r="B127" s="345" t="s">
        <v>25</v>
      </c>
      <c r="C127" s="345"/>
      <c r="D127" s="345"/>
      <c r="E127" s="345"/>
      <c r="F127" s="345"/>
      <c r="G127" s="345"/>
      <c r="H127" s="345"/>
      <c r="I127" s="345"/>
      <c r="J127" s="345"/>
      <c r="K127" s="345"/>
      <c r="L127" s="345"/>
      <c r="M127" s="345"/>
      <c r="N127" s="345"/>
      <c r="O127" s="345"/>
      <c r="P127" s="345"/>
      <c r="Q127" s="345"/>
      <c r="R127" s="345"/>
      <c r="S127" s="345"/>
      <c r="T127" s="345"/>
      <c r="U127" s="345"/>
      <c r="V127" s="345"/>
      <c r="W127" s="345"/>
      <c r="X127" s="345"/>
      <c r="Y127" s="345"/>
      <c r="Z127" s="345"/>
      <c r="AA127" s="294"/>
      <c r="AB127" s="294"/>
    </row>
    <row r="128" spans="1:28" x14ac:dyDescent="0.25">
      <c r="A128" s="193" t="s">
        <v>202</v>
      </c>
      <c r="B128" s="216">
        <v>31124.213199999998</v>
      </c>
      <c r="C128" s="216">
        <v>40970.489410000002</v>
      </c>
      <c r="D128" s="216">
        <v>58404.47133</v>
      </c>
      <c r="E128" s="216">
        <v>78371.127890000003</v>
      </c>
      <c r="F128" s="216">
        <v>101925.24486999999</v>
      </c>
      <c r="G128" s="216">
        <v>106568.718391</v>
      </c>
      <c r="H128" s="216">
        <v>103851.882338</v>
      </c>
      <c r="I128" s="216">
        <v>130590.759777</v>
      </c>
      <c r="J128" s="216">
        <v>149357.63221499999</v>
      </c>
      <c r="K128" s="194">
        <v>138824.95155900001</v>
      </c>
      <c r="L128" s="194">
        <v>130476.22211</v>
      </c>
      <c r="M128" s="216">
        <v>165843.77561800001</v>
      </c>
      <c r="N128" s="216">
        <v>209147.69732000001</v>
      </c>
      <c r="O128" s="216">
        <v>198710.81972500001</v>
      </c>
      <c r="P128" s="216">
        <v>189077.92405500001</v>
      </c>
      <c r="Q128" s="216">
        <v>209879.15901500001</v>
      </c>
      <c r="R128" s="216">
        <v>190828.08077299999</v>
      </c>
      <c r="S128" s="216">
        <v>169915.193516</v>
      </c>
      <c r="T128" s="216">
        <v>172808.25005999999</v>
      </c>
      <c r="U128" s="216">
        <v>180730.76014</v>
      </c>
      <c r="V128" s="216">
        <v>198259.15972200001</v>
      </c>
      <c r="W128" s="216">
        <v>166976.277944</v>
      </c>
      <c r="X128" s="216">
        <v>182989.201577</v>
      </c>
      <c r="Y128" s="216">
        <v>171339.68243400005</v>
      </c>
      <c r="Z128" s="216">
        <v>164813.32851300001</v>
      </c>
      <c r="AA128" s="216">
        <v>190371.49937799998</v>
      </c>
      <c r="AB128" s="216">
        <v>228292.09826899995</v>
      </c>
    </row>
    <row r="129" spans="1:28" x14ac:dyDescent="0.25">
      <c r="A129" s="193" t="s">
        <v>203</v>
      </c>
      <c r="B129" s="216">
        <v>54733.868502999998</v>
      </c>
      <c r="C129" s="216">
        <v>63646.256659999999</v>
      </c>
      <c r="D129" s="216">
        <v>86066.252869999997</v>
      </c>
      <c r="E129" s="216">
        <v>92749.927215000003</v>
      </c>
      <c r="F129" s="216">
        <v>106736.21683999999</v>
      </c>
      <c r="G129" s="216">
        <v>122362.760406</v>
      </c>
      <c r="H129" s="216">
        <v>156425.39336700001</v>
      </c>
      <c r="I129" s="216">
        <v>178452.27170300001</v>
      </c>
      <c r="J129" s="216">
        <v>191283.845477</v>
      </c>
      <c r="K129" s="194">
        <v>202551.12124199999</v>
      </c>
      <c r="L129" s="194">
        <v>218012.599594</v>
      </c>
      <c r="M129" s="216">
        <v>264141.04476000002</v>
      </c>
      <c r="N129" s="216">
        <v>314395.28000999999</v>
      </c>
      <c r="O129" s="216">
        <v>300809.81521600002</v>
      </c>
      <c r="P129" s="216">
        <v>322621.18068599998</v>
      </c>
      <c r="Q129" s="216">
        <v>347810.47297900001</v>
      </c>
      <c r="R129" s="216">
        <v>358936.50844300003</v>
      </c>
      <c r="S129" s="216">
        <v>370547.33923500002</v>
      </c>
      <c r="T129" s="216">
        <v>458376.22210499999</v>
      </c>
      <c r="U129" s="216">
        <v>484412.96984999999</v>
      </c>
      <c r="V129" s="216">
        <v>541325.31409799994</v>
      </c>
      <c r="W129" s="216">
        <v>541034.43108999997</v>
      </c>
      <c r="X129" s="216">
        <v>548140.96226599975</v>
      </c>
      <c r="Y129" s="216">
        <v>518980.09875600017</v>
      </c>
      <c r="Z129" s="216">
        <v>555291.33006000018</v>
      </c>
      <c r="AA129" s="216">
        <v>638484.61959499982</v>
      </c>
      <c r="AB129" s="216">
        <v>701511.31829800003</v>
      </c>
    </row>
    <row r="130" spans="1:28" x14ac:dyDescent="0.25">
      <c r="A130" s="193" t="s">
        <v>204</v>
      </c>
      <c r="B130" s="216">
        <v>7545.7844500000001</v>
      </c>
      <c r="C130" s="216">
        <v>8737.2932700000001</v>
      </c>
      <c r="D130" s="216">
        <v>10775.521629999999</v>
      </c>
      <c r="E130" s="216">
        <v>11400.116480000001</v>
      </c>
      <c r="F130" s="216">
        <v>15565.21686</v>
      </c>
      <c r="G130" s="216">
        <v>19642.036435000002</v>
      </c>
      <c r="H130" s="216">
        <v>13625.300230000001</v>
      </c>
      <c r="I130" s="216">
        <v>20046.688383000001</v>
      </c>
      <c r="J130" s="216">
        <v>24247.708934999999</v>
      </c>
      <c r="K130" s="194">
        <v>22223.84013</v>
      </c>
      <c r="L130" s="194">
        <v>22400.135020000002</v>
      </c>
      <c r="M130" s="216">
        <v>36396.971969999999</v>
      </c>
      <c r="N130" s="216">
        <v>43241.508869999998</v>
      </c>
      <c r="O130" s="216">
        <v>44709.670301999999</v>
      </c>
      <c r="P130" s="216">
        <v>58545.52865</v>
      </c>
      <c r="Q130" s="216">
        <v>65653.8986</v>
      </c>
      <c r="R130" s="216">
        <v>44002.611360000003</v>
      </c>
      <c r="S130" s="216">
        <v>47160.730689000004</v>
      </c>
      <c r="T130" s="216">
        <v>52298.433231000003</v>
      </c>
      <c r="U130" s="216">
        <v>79856.294833000007</v>
      </c>
      <c r="V130" s="216">
        <v>87155.520929999999</v>
      </c>
      <c r="W130" s="216">
        <v>95411.133528000006</v>
      </c>
      <c r="X130" s="216">
        <v>133705.03445400004</v>
      </c>
      <c r="Y130" s="216">
        <v>274649.01953699999</v>
      </c>
      <c r="Z130" s="216">
        <v>279208.18338900001</v>
      </c>
      <c r="AA130" s="216">
        <v>180863.936751</v>
      </c>
      <c r="AB130" s="216">
        <v>123265.88073399999</v>
      </c>
    </row>
    <row r="131" spans="1:28" x14ac:dyDescent="0.25">
      <c r="A131" s="197" t="s">
        <v>205</v>
      </c>
      <c r="B131" s="218">
        <v>50831.115109999999</v>
      </c>
      <c r="C131" s="219">
        <v>54033.652629999997</v>
      </c>
      <c r="D131" s="219">
        <v>85237.514320000002</v>
      </c>
      <c r="E131" s="219">
        <v>84086.573204</v>
      </c>
      <c r="F131" s="219">
        <v>81990.255080000003</v>
      </c>
      <c r="G131" s="219">
        <v>93255.558676999994</v>
      </c>
      <c r="H131" s="219">
        <v>114344.925219</v>
      </c>
      <c r="I131" s="219">
        <v>135049.129074</v>
      </c>
      <c r="J131" s="219">
        <v>162052.35920400001</v>
      </c>
      <c r="K131" s="199">
        <v>179323.596723</v>
      </c>
      <c r="L131" s="199">
        <v>216135.25805999999</v>
      </c>
      <c r="M131" s="219">
        <v>288957.91206200002</v>
      </c>
      <c r="N131" s="219">
        <v>255883.17755600001</v>
      </c>
      <c r="O131" s="219">
        <v>277355.26218700001</v>
      </c>
      <c r="P131" s="219">
        <v>369946.61036599998</v>
      </c>
      <c r="Q131" s="219">
        <v>373633.4999</v>
      </c>
      <c r="R131" s="219">
        <v>364054.59145900002</v>
      </c>
      <c r="S131" s="219">
        <v>442248.50336700003</v>
      </c>
      <c r="T131" s="219">
        <v>534829.99945999996</v>
      </c>
      <c r="U131" s="219">
        <v>691306.09045300004</v>
      </c>
      <c r="V131" s="219">
        <v>659858.16606399999</v>
      </c>
      <c r="W131" s="219">
        <v>693945.53431500006</v>
      </c>
      <c r="X131" s="219">
        <v>808501.92834600003</v>
      </c>
      <c r="Y131" s="219">
        <v>1086488.7658200001</v>
      </c>
      <c r="Z131" s="219">
        <v>1150155.5163789999</v>
      </c>
      <c r="AA131" s="219">
        <v>1045375.512229</v>
      </c>
      <c r="AB131" s="219">
        <v>828325.67084800021</v>
      </c>
    </row>
    <row r="132" spans="1:28" x14ac:dyDescent="0.25">
      <c r="A132" s="193" t="s">
        <v>206</v>
      </c>
      <c r="B132" s="216">
        <v>41080.928119999997</v>
      </c>
      <c r="C132" s="216">
        <v>55079.318229999997</v>
      </c>
      <c r="D132" s="216">
        <v>62857.950239999998</v>
      </c>
      <c r="E132" s="216">
        <v>60860.87629</v>
      </c>
      <c r="F132" s="216">
        <v>56611.648860000001</v>
      </c>
      <c r="G132" s="216">
        <v>48243.989670000003</v>
      </c>
      <c r="H132" s="216">
        <v>46255.440329999998</v>
      </c>
      <c r="I132" s="216">
        <v>60309.856079999998</v>
      </c>
      <c r="J132" s="216">
        <v>67682.586030000006</v>
      </c>
      <c r="K132" s="194">
        <v>51658.107864999998</v>
      </c>
      <c r="L132" s="194">
        <v>62526.981099999997</v>
      </c>
      <c r="M132" s="216">
        <v>62963.879106</v>
      </c>
      <c r="N132" s="216">
        <v>53982.243435999997</v>
      </c>
      <c r="O132" s="216">
        <v>41213.382029</v>
      </c>
      <c r="P132" s="216">
        <v>33691.345623000001</v>
      </c>
      <c r="Q132" s="216">
        <v>29489.072682999999</v>
      </c>
      <c r="R132" s="216">
        <v>22586.03817</v>
      </c>
      <c r="S132" s="216">
        <v>20552.246802000001</v>
      </c>
      <c r="T132" s="216">
        <v>22691.740601000001</v>
      </c>
      <c r="U132" s="216">
        <v>29097.593474000001</v>
      </c>
      <c r="V132" s="216">
        <v>25448.978761999999</v>
      </c>
      <c r="W132" s="216">
        <v>22151.3393</v>
      </c>
      <c r="X132" s="216">
        <v>23014.858912</v>
      </c>
      <c r="Y132" s="216">
        <v>16967.885294</v>
      </c>
      <c r="Z132" s="216">
        <v>12551.871269000001</v>
      </c>
      <c r="AA132" s="216">
        <v>18711.965265000003</v>
      </c>
      <c r="AB132" s="216">
        <v>30930.067305000004</v>
      </c>
    </row>
    <row r="133" spans="1:28" x14ac:dyDescent="0.25">
      <c r="A133" s="197" t="s">
        <v>207</v>
      </c>
      <c r="B133" s="218">
        <v>1094.4947199999999</v>
      </c>
      <c r="C133" s="219">
        <v>903.60949000000005</v>
      </c>
      <c r="D133" s="219">
        <v>10481.049059999999</v>
      </c>
      <c r="E133" s="233">
        <v>2426.7175200000001</v>
      </c>
      <c r="F133" s="219">
        <v>1311.7772299999999</v>
      </c>
      <c r="G133" s="219">
        <v>1669.8373999999999</v>
      </c>
      <c r="H133" s="219">
        <v>1003.13371</v>
      </c>
      <c r="I133" s="219">
        <v>4209.5837199999996</v>
      </c>
      <c r="J133" s="219">
        <v>3384.4432200000001</v>
      </c>
      <c r="K133" s="199">
        <v>4075.2325099999998</v>
      </c>
      <c r="L133" s="199">
        <v>5243.9996330000004</v>
      </c>
      <c r="M133" s="219">
        <v>9696.5103309999995</v>
      </c>
      <c r="N133" s="219">
        <v>5640.6823599999998</v>
      </c>
      <c r="O133" s="219">
        <v>6221.2790400000004</v>
      </c>
      <c r="P133" s="219">
        <v>6075.2930900000001</v>
      </c>
      <c r="Q133" s="219">
        <v>3654.7537950000001</v>
      </c>
      <c r="R133" s="219">
        <v>4314.3154450000002</v>
      </c>
      <c r="S133" s="219">
        <v>5186.777924</v>
      </c>
      <c r="T133" s="219">
        <v>5167.047552</v>
      </c>
      <c r="U133" s="219">
        <v>6014.0191210000003</v>
      </c>
      <c r="V133" s="219">
        <v>4191.7687690000002</v>
      </c>
      <c r="W133" s="219">
        <v>4366.1747800000003</v>
      </c>
      <c r="X133" s="219">
        <v>22558.340255999999</v>
      </c>
      <c r="Y133" s="219">
        <v>64464.703134999989</v>
      </c>
      <c r="Z133" s="219">
        <v>52244.777104999979</v>
      </c>
      <c r="AA133" s="219">
        <v>12713.955436999997</v>
      </c>
      <c r="AB133" s="219">
        <v>6282.2078519999995</v>
      </c>
    </row>
    <row r="134" spans="1:28" x14ac:dyDescent="0.25">
      <c r="A134" s="193" t="s">
        <v>208</v>
      </c>
      <c r="B134" s="216">
        <v>2174.1790000000001</v>
      </c>
      <c r="C134" s="216">
        <v>710.45899999999995</v>
      </c>
      <c r="D134" s="216">
        <v>2177.518</v>
      </c>
      <c r="E134" s="216">
        <v>1192.203</v>
      </c>
      <c r="F134" s="216">
        <v>1203.327</v>
      </c>
      <c r="G134" s="216">
        <v>679.29423199999997</v>
      </c>
      <c r="H134" s="216">
        <v>454.25099999999998</v>
      </c>
      <c r="I134" s="216">
        <v>885.95100000000002</v>
      </c>
      <c r="J134" s="216">
        <v>1707.9565</v>
      </c>
      <c r="K134" s="202" t="s">
        <v>252</v>
      </c>
      <c r="L134" s="202" t="s">
        <v>252</v>
      </c>
      <c r="M134" s="216">
        <v>1357.634</v>
      </c>
      <c r="N134" s="216">
        <v>517.76800000000003</v>
      </c>
      <c r="O134" s="216">
        <v>872.42115999999999</v>
      </c>
      <c r="P134" s="216">
        <v>288.18225999999999</v>
      </c>
      <c r="Q134" s="216">
        <v>699.23500000000001</v>
      </c>
      <c r="R134" s="216">
        <v>923.77705000000003</v>
      </c>
      <c r="S134" s="216">
        <v>717.41282000000001</v>
      </c>
      <c r="T134" s="216">
        <v>822.37906999999996</v>
      </c>
      <c r="U134" s="216">
        <v>1576.8256200000001</v>
      </c>
      <c r="V134" s="216">
        <v>1306.9838</v>
      </c>
      <c r="W134" s="216">
        <v>542.322</v>
      </c>
      <c r="X134" s="216">
        <v>754.64361000000008</v>
      </c>
      <c r="Y134" s="216">
        <v>346.17880000000002</v>
      </c>
      <c r="Z134" s="216">
        <v>259.66258999999997</v>
      </c>
      <c r="AA134" s="216">
        <v>591.92858000000001</v>
      </c>
      <c r="AB134" s="216">
        <v>518.78733</v>
      </c>
    </row>
    <row r="135" spans="1:28" x14ac:dyDescent="0.25">
      <c r="A135" s="193" t="s">
        <v>209</v>
      </c>
      <c r="B135" s="216">
        <v>1620.374</v>
      </c>
      <c r="C135" s="216">
        <v>1701.2429999999999</v>
      </c>
      <c r="D135" s="216">
        <v>6626.6169</v>
      </c>
      <c r="E135" s="216">
        <v>3941.0554999999999</v>
      </c>
      <c r="F135" s="216">
        <v>3705.88</v>
      </c>
      <c r="G135" s="216">
        <v>5751.9526500000002</v>
      </c>
      <c r="H135" s="216">
        <v>2459.0401999999999</v>
      </c>
      <c r="I135" s="216">
        <v>1553.872615</v>
      </c>
      <c r="J135" s="216">
        <v>2802.4476300000001</v>
      </c>
      <c r="K135" s="202" t="s">
        <v>252</v>
      </c>
      <c r="L135" s="202" t="s">
        <v>252</v>
      </c>
      <c r="M135" s="216">
        <v>3957.3299400000001</v>
      </c>
      <c r="N135" s="216">
        <v>3837.00704</v>
      </c>
      <c r="O135" s="216">
        <v>2923.3825400000001</v>
      </c>
      <c r="P135" s="216">
        <v>2842.3652699999998</v>
      </c>
      <c r="Q135" s="216">
        <v>3042.3240000000001</v>
      </c>
      <c r="R135" s="216">
        <v>1434.4134300000001</v>
      </c>
      <c r="S135" s="216">
        <v>2912.5218199999999</v>
      </c>
      <c r="T135" s="216">
        <v>5241.8810400000002</v>
      </c>
      <c r="U135" s="216">
        <v>4106.2532799999999</v>
      </c>
      <c r="V135" s="216">
        <v>4333.33295</v>
      </c>
      <c r="W135" s="216">
        <v>4087.0496199999998</v>
      </c>
      <c r="X135" s="216">
        <v>3087.9106499999998</v>
      </c>
      <c r="Y135" s="216">
        <v>2131.0112399999998</v>
      </c>
      <c r="Z135" s="216">
        <v>3140.434381</v>
      </c>
      <c r="AA135" s="216">
        <v>2114.4123</v>
      </c>
      <c r="AB135" s="216">
        <v>2719.4731299999999</v>
      </c>
    </row>
    <row r="136" spans="1:28" x14ac:dyDescent="0.25">
      <c r="A136" s="193" t="s">
        <v>210</v>
      </c>
      <c r="B136" s="216">
        <v>69299.438200000004</v>
      </c>
      <c r="C136" s="216">
        <v>59848.27721</v>
      </c>
      <c r="D136" s="216">
        <v>93914.995257999995</v>
      </c>
      <c r="E136" s="216">
        <v>131528.5325</v>
      </c>
      <c r="F136" s="216">
        <v>102048.33818999999</v>
      </c>
      <c r="G136" s="216">
        <v>115244.95215</v>
      </c>
      <c r="H136" s="216">
        <v>119238.18201</v>
      </c>
      <c r="I136" s="216">
        <v>139921.32212999999</v>
      </c>
      <c r="J136" s="216">
        <v>141747.39402000001</v>
      </c>
      <c r="K136" s="202" t="s">
        <v>252</v>
      </c>
      <c r="L136" s="202" t="s">
        <v>252</v>
      </c>
      <c r="M136" s="216">
        <v>137390.29144</v>
      </c>
      <c r="N136" s="216">
        <v>149098.7978</v>
      </c>
      <c r="O136" s="216">
        <v>150138.68622999999</v>
      </c>
      <c r="P136" s="216">
        <v>149216.31275700001</v>
      </c>
      <c r="Q136" s="216">
        <v>127374.92677599999</v>
      </c>
      <c r="R136" s="216">
        <v>133535.76102999999</v>
      </c>
      <c r="S136" s="216">
        <v>150480.76582</v>
      </c>
      <c r="T136" s="216">
        <v>142637.88146999999</v>
      </c>
      <c r="U136" s="216">
        <v>137952.48573499999</v>
      </c>
      <c r="V136" s="216">
        <v>135196.87788399999</v>
      </c>
      <c r="W136" s="216">
        <v>123343.19063</v>
      </c>
      <c r="X136" s="216">
        <v>132861.35370999997</v>
      </c>
      <c r="Y136" s="216">
        <v>116812.83301</v>
      </c>
      <c r="Z136" s="216">
        <v>99303.291859999998</v>
      </c>
      <c r="AA136" s="216">
        <v>103221.51627999998</v>
      </c>
      <c r="AB136" s="216">
        <v>107127.07416000002</v>
      </c>
    </row>
    <row r="137" spans="1:28" x14ac:dyDescent="0.25">
      <c r="A137" s="203" t="s">
        <v>211</v>
      </c>
      <c r="B137" s="211">
        <v>85858.081703000003</v>
      </c>
      <c r="C137" s="211">
        <v>104616.74606999999</v>
      </c>
      <c r="D137" s="211">
        <v>144470.7242</v>
      </c>
      <c r="E137" s="211">
        <v>171121.05510500001</v>
      </c>
      <c r="F137" s="211">
        <v>208661.46171</v>
      </c>
      <c r="G137" s="211">
        <v>228931.47879699999</v>
      </c>
      <c r="H137" s="211">
        <v>260277.27570500001</v>
      </c>
      <c r="I137" s="211">
        <v>309043.03148000001</v>
      </c>
      <c r="J137" s="211">
        <v>340641.47769199999</v>
      </c>
      <c r="K137" s="204">
        <v>341376.07280099997</v>
      </c>
      <c r="L137" s="204">
        <v>348488.821704</v>
      </c>
      <c r="M137" s="211">
        <v>429984.82037799997</v>
      </c>
      <c r="N137" s="211">
        <v>523542.97733000002</v>
      </c>
      <c r="O137" s="211">
        <v>499520.63494100003</v>
      </c>
      <c r="P137" s="211">
        <v>511699.10474099999</v>
      </c>
      <c r="Q137" s="211">
        <v>557689.63199400005</v>
      </c>
      <c r="R137" s="211">
        <v>549764.58921600005</v>
      </c>
      <c r="S137" s="211">
        <v>540462.53275100002</v>
      </c>
      <c r="T137" s="211">
        <v>631184.47216500004</v>
      </c>
      <c r="U137" s="211">
        <v>665143.72999000002</v>
      </c>
      <c r="V137" s="211">
        <v>739584.47381999996</v>
      </c>
      <c r="W137" s="211">
        <v>708010.70903400006</v>
      </c>
      <c r="X137" s="211">
        <f>SUM(X128:X129)</f>
        <v>731130.16384299973</v>
      </c>
      <c r="Y137" s="211">
        <f t="shared" ref="Y137:Z137" si="49">SUM(Y128:Y129)</f>
        <v>690319.78119000024</v>
      </c>
      <c r="Z137" s="211">
        <f t="shared" si="49"/>
        <v>720104.65857300023</v>
      </c>
      <c r="AA137" s="211">
        <f t="shared" ref="AA137" si="50">SUM(AA128:AA129)</f>
        <v>828856.11897299974</v>
      </c>
      <c r="AB137" s="211">
        <f t="shared" ref="AB137" si="51">SUM(AB128:AB129)</f>
        <v>929803.41656699998</v>
      </c>
    </row>
    <row r="138" spans="1:28" ht="25.5" x14ac:dyDescent="0.25">
      <c r="A138" s="206" t="s">
        <v>212</v>
      </c>
      <c r="B138" s="220">
        <v>58376.899559999998</v>
      </c>
      <c r="C138" s="220">
        <v>62770.945899999999</v>
      </c>
      <c r="D138" s="220">
        <v>96013.035950000005</v>
      </c>
      <c r="E138" s="220">
        <v>95486.689683999997</v>
      </c>
      <c r="F138" s="220">
        <v>97555.471940000003</v>
      </c>
      <c r="G138" s="220">
        <v>112897.595112</v>
      </c>
      <c r="H138" s="220">
        <v>127970.22544900001</v>
      </c>
      <c r="I138" s="220">
        <v>155095.817457</v>
      </c>
      <c r="J138" s="220">
        <v>186300.06813900001</v>
      </c>
      <c r="K138" s="207">
        <v>201547.43685299999</v>
      </c>
      <c r="L138" s="207">
        <v>238535.39308000001</v>
      </c>
      <c r="M138" s="220">
        <v>325354.88403199997</v>
      </c>
      <c r="N138" s="220">
        <v>299124.68642599997</v>
      </c>
      <c r="O138" s="220">
        <v>322064.93248900003</v>
      </c>
      <c r="P138" s="220">
        <v>428492.13901599997</v>
      </c>
      <c r="Q138" s="220">
        <v>439287.39850000001</v>
      </c>
      <c r="R138" s="220">
        <v>408057.202819</v>
      </c>
      <c r="S138" s="220">
        <v>489409.23405600002</v>
      </c>
      <c r="T138" s="220">
        <v>587128.43269100005</v>
      </c>
      <c r="U138" s="220">
        <v>771162.38528599998</v>
      </c>
      <c r="V138" s="220">
        <v>747013.68699399999</v>
      </c>
      <c r="W138" s="220">
        <v>95411.133528000006</v>
      </c>
      <c r="X138" s="220">
        <f>SUM(X130:X131)</f>
        <v>942206.9628000001</v>
      </c>
      <c r="Y138" s="220">
        <f t="shared" ref="Y138:Z138" si="52">SUM(Y130:Y131)</f>
        <v>1361137.7853570001</v>
      </c>
      <c r="Z138" s="220">
        <f t="shared" si="52"/>
        <v>1429363.6997679998</v>
      </c>
      <c r="AA138" s="220">
        <f t="shared" ref="AA138" si="53">SUM(AA130:AA131)</f>
        <v>1226239.4489799999</v>
      </c>
      <c r="AB138" s="220">
        <f t="shared" ref="AB138" si="54">SUM(AB130:AB131)</f>
        <v>951591.55158200022</v>
      </c>
    </row>
    <row r="139" spans="1:28" x14ac:dyDescent="0.25">
      <c r="A139" s="209" t="s">
        <v>213</v>
      </c>
      <c r="B139" s="220">
        <v>144234.98126299999</v>
      </c>
      <c r="C139" s="220">
        <v>167387.69197000001</v>
      </c>
      <c r="D139" s="220">
        <v>240483.76014999999</v>
      </c>
      <c r="E139" s="220">
        <v>266607.74478900002</v>
      </c>
      <c r="F139" s="220">
        <v>306216.93365000002</v>
      </c>
      <c r="G139" s="220">
        <v>341829.07390900003</v>
      </c>
      <c r="H139" s="220">
        <v>388247.501154</v>
      </c>
      <c r="I139" s="220">
        <v>464138.84893699997</v>
      </c>
      <c r="J139" s="220">
        <v>526941.54583099997</v>
      </c>
      <c r="K139" s="207">
        <v>542923.50965400005</v>
      </c>
      <c r="L139" s="207">
        <v>587024.21478399995</v>
      </c>
      <c r="M139" s="220">
        <v>755339.70441000001</v>
      </c>
      <c r="N139" s="220">
        <v>822667.66375599999</v>
      </c>
      <c r="O139" s="220">
        <v>821585.56743000005</v>
      </c>
      <c r="P139" s="220">
        <v>940191.24375699996</v>
      </c>
      <c r="Q139" s="220">
        <v>996977.03049399995</v>
      </c>
      <c r="R139" s="220">
        <v>957821.79203500005</v>
      </c>
      <c r="S139" s="220">
        <v>1029871.766807</v>
      </c>
      <c r="T139" s="220">
        <v>1218312.9048560001</v>
      </c>
      <c r="U139" s="220">
        <v>1436306.115276</v>
      </c>
      <c r="V139" s="220">
        <v>1486598.1608140001</v>
      </c>
      <c r="W139" s="220">
        <v>1497367.3768770001</v>
      </c>
      <c r="X139" s="220">
        <f>SUM(X128:X131)</f>
        <v>1673337.1266429997</v>
      </c>
      <c r="Y139" s="220">
        <f t="shared" ref="Y139:Z139" si="55">SUM(Y128:Y131)</f>
        <v>2051457.5665470003</v>
      </c>
      <c r="Z139" s="220">
        <f t="shared" si="55"/>
        <v>2149468.358341</v>
      </c>
      <c r="AA139" s="220">
        <f t="shared" ref="AA139" si="56">SUM(AA128:AA131)</f>
        <v>2055095.5679529998</v>
      </c>
      <c r="AB139" s="220">
        <f t="shared" ref="AB139" si="57">SUM(AB128:AB131)</f>
        <v>1881394.9681490003</v>
      </c>
    </row>
    <row r="140" spans="1:28" x14ac:dyDescent="0.25">
      <c r="A140" s="210" t="s">
        <v>214</v>
      </c>
      <c r="B140" s="211">
        <v>186410.40410300001</v>
      </c>
      <c r="C140" s="211">
        <v>223370.61968999999</v>
      </c>
      <c r="D140" s="211">
        <v>313822.75945000001</v>
      </c>
      <c r="E140" s="211">
        <v>329895.33859900001</v>
      </c>
      <c r="F140" s="211">
        <v>364140.35973999999</v>
      </c>
      <c r="G140" s="211">
        <v>391742.90097900003</v>
      </c>
      <c r="H140" s="211">
        <v>435506.07519399998</v>
      </c>
      <c r="I140" s="211">
        <v>528658.28873699997</v>
      </c>
      <c r="J140" s="211">
        <v>598008.57508099999</v>
      </c>
      <c r="K140" s="204">
        <v>598656.85002899996</v>
      </c>
      <c r="L140" s="204">
        <v>654795.19551700004</v>
      </c>
      <c r="M140" s="211">
        <v>839273.53865700006</v>
      </c>
      <c r="N140" s="211">
        <v>882290.58955200005</v>
      </c>
      <c r="O140" s="211">
        <v>869020.22849899996</v>
      </c>
      <c r="P140" s="211">
        <v>979957.88246999995</v>
      </c>
      <c r="Q140" s="211">
        <v>1030120.856972</v>
      </c>
      <c r="R140" s="211">
        <v>984722.14564999996</v>
      </c>
      <c r="S140" s="211">
        <v>1055610.7915330001</v>
      </c>
      <c r="T140" s="211">
        <v>1246171.693009</v>
      </c>
      <c r="U140" s="211">
        <v>1471417.7278710001</v>
      </c>
      <c r="V140" s="211">
        <v>1516238.9083449999</v>
      </c>
      <c r="W140" s="211">
        <v>957911.91889199999</v>
      </c>
      <c r="X140" s="211">
        <f>SUM(X139,X132:X133)</f>
        <v>1718910.3258109996</v>
      </c>
      <c r="Y140" s="211">
        <f t="shared" ref="Y140:Z140" si="58">SUM(Y139,Y132:Y133)</f>
        <v>2132890.1549760001</v>
      </c>
      <c r="Z140" s="211">
        <f t="shared" si="58"/>
        <v>2214265.0067150001</v>
      </c>
      <c r="AA140" s="211">
        <f t="shared" ref="AA140" si="59">SUM(AA139,AA132:AA133)</f>
        <v>2086521.4886549998</v>
      </c>
      <c r="AB140" s="211">
        <f t="shared" ref="AB140" si="60">SUM(AB139,AB132:AB133)</f>
        <v>1918607.2433060003</v>
      </c>
    </row>
    <row r="141" spans="1:28" x14ac:dyDescent="0.25">
      <c r="A141" s="210" t="s">
        <v>215</v>
      </c>
      <c r="B141" s="211">
        <v>73093.991200000004</v>
      </c>
      <c r="C141" s="211">
        <v>62259.979209999998</v>
      </c>
      <c r="D141" s="211">
        <v>102719.130158</v>
      </c>
      <c r="E141" s="211">
        <v>136661.791</v>
      </c>
      <c r="F141" s="211">
        <v>106957.54519</v>
      </c>
      <c r="G141" s="211">
        <v>121676.199032</v>
      </c>
      <c r="H141" s="211">
        <v>122151.47321</v>
      </c>
      <c r="I141" s="211">
        <v>142361.14574499999</v>
      </c>
      <c r="J141" s="211">
        <v>146257.79814999999</v>
      </c>
      <c r="K141" s="204" t="s">
        <v>252</v>
      </c>
      <c r="L141" s="204" t="s">
        <v>252</v>
      </c>
      <c r="M141" s="211">
        <v>143558.29467</v>
      </c>
      <c r="N141" s="211">
        <v>153453.57284000001</v>
      </c>
      <c r="O141" s="211">
        <v>153934.48993000001</v>
      </c>
      <c r="P141" s="211">
        <v>152346.86028699999</v>
      </c>
      <c r="Q141" s="211">
        <v>131116.48577599999</v>
      </c>
      <c r="R141" s="211">
        <v>135893.95151000001</v>
      </c>
      <c r="S141" s="211">
        <v>154110.70045999999</v>
      </c>
      <c r="T141" s="211">
        <v>148702.14158</v>
      </c>
      <c r="U141" s="211">
        <v>143635.56463499999</v>
      </c>
      <c r="V141" s="211">
        <v>140837.19463400001</v>
      </c>
      <c r="W141" s="211">
        <v>127972.56225</v>
      </c>
      <c r="X141" s="211">
        <f>SUM(X134:X136)</f>
        <v>136703.90796999997</v>
      </c>
      <c r="Y141" s="211">
        <f t="shared" ref="Y141:Z141" si="61">SUM(Y134:Y136)</f>
        <v>119290.02305</v>
      </c>
      <c r="Z141" s="211">
        <f t="shared" si="61"/>
        <v>102703.388831</v>
      </c>
      <c r="AA141" s="211">
        <f t="shared" ref="AA141" si="62">SUM(AA134:AA136)</f>
        <v>105927.85715999999</v>
      </c>
      <c r="AB141" s="211">
        <f t="shared" ref="AB141" si="63">SUM(AB134:AB136)</f>
        <v>110365.33462000002</v>
      </c>
    </row>
    <row r="142" spans="1:28" x14ac:dyDescent="0.25">
      <c r="A142" s="212" t="s">
        <v>216</v>
      </c>
      <c r="B142" s="295">
        <v>259504.395303</v>
      </c>
      <c r="C142" s="215">
        <v>285630.59889999998</v>
      </c>
      <c r="D142" s="215">
        <v>416541.889608</v>
      </c>
      <c r="E142" s="215">
        <v>466557.12959899998</v>
      </c>
      <c r="F142" s="215">
        <v>471097.90493000002</v>
      </c>
      <c r="G142" s="215">
        <v>513419.100011</v>
      </c>
      <c r="H142" s="215">
        <v>557657.548404</v>
      </c>
      <c r="I142" s="215">
        <v>671019.43448199995</v>
      </c>
      <c r="J142" s="215">
        <v>744266.37323100003</v>
      </c>
      <c r="K142" s="215">
        <v>598807.22409499995</v>
      </c>
      <c r="L142" s="215">
        <v>654873.23051699996</v>
      </c>
      <c r="M142" s="215">
        <v>970705.34922700003</v>
      </c>
      <c r="N142" s="215">
        <v>1035744.162392</v>
      </c>
      <c r="O142" s="215">
        <v>1022954.718429</v>
      </c>
      <c r="P142" s="215">
        <v>1132304.742757</v>
      </c>
      <c r="Q142" s="215">
        <v>1161237.3427480001</v>
      </c>
      <c r="R142" s="215">
        <v>1120616.0971599999</v>
      </c>
      <c r="S142" s="215">
        <v>1209721.491993</v>
      </c>
      <c r="T142" s="215">
        <v>1394873.8345890001</v>
      </c>
      <c r="U142" s="215">
        <v>1615053.292506</v>
      </c>
      <c r="V142" s="215">
        <v>1657076.102979</v>
      </c>
      <c r="W142" s="215">
        <v>1085884.4811420001</v>
      </c>
      <c r="X142" s="215">
        <f>SUM(X140:X141)</f>
        <v>1855614.2337809997</v>
      </c>
      <c r="Y142" s="215">
        <f t="shared" ref="Y142:Z142" si="64">SUM(Y140:Y141)</f>
        <v>2252180.178026</v>
      </c>
      <c r="Z142" s="215">
        <f t="shared" si="64"/>
        <v>2316968.395546</v>
      </c>
      <c r="AA142" s="215">
        <f t="shared" ref="AA142:AB142" si="65">SUM(AA140:AA141)</f>
        <v>2192449.3458149997</v>
      </c>
      <c r="AB142" s="215">
        <f t="shared" si="65"/>
        <v>2028972.5779260003</v>
      </c>
    </row>
    <row r="143" spans="1:28" x14ac:dyDescent="0.25">
      <c r="A143" s="27" t="s">
        <v>253</v>
      </c>
      <c r="B143" s="27"/>
      <c r="C143" s="27"/>
      <c r="D143" s="27"/>
      <c r="E143" s="27"/>
    </row>
    <row r="144" spans="1:28" x14ac:dyDescent="0.25">
      <c r="A144" s="27" t="s">
        <v>218</v>
      </c>
      <c r="B144" s="27"/>
      <c r="C144" s="27"/>
      <c r="D144" s="27"/>
      <c r="E144" s="27"/>
      <c r="F144" s="27"/>
      <c r="G144" s="27"/>
      <c r="H144" s="27"/>
    </row>
    <row r="146" spans="1:28" x14ac:dyDescent="0.25">
      <c r="A146" s="347" t="s">
        <v>49</v>
      </c>
      <c r="B146" s="347"/>
      <c r="C146" s="347"/>
      <c r="D146" s="347"/>
      <c r="E146" s="347"/>
      <c r="F146" s="347"/>
      <c r="G146" s="347"/>
      <c r="H146" s="347"/>
      <c r="I146" s="347"/>
      <c r="J146" s="347"/>
      <c r="K146" s="347"/>
      <c r="L146" s="347"/>
      <c r="M146" s="347"/>
      <c r="N146" s="347"/>
      <c r="O146" s="347"/>
      <c r="P146" s="347"/>
      <c r="Q146" s="347"/>
      <c r="R146" s="347"/>
      <c r="S146" s="347"/>
      <c r="T146" s="347"/>
      <c r="U146" s="347"/>
      <c r="V146" s="347"/>
      <c r="W146" s="347"/>
      <c r="X146" s="347"/>
      <c r="Y146" s="347"/>
      <c r="Z146" s="347"/>
      <c r="AA146" s="347"/>
      <c r="AB146" s="347"/>
    </row>
    <row r="147" spans="1:28" ht="15.75" thickBot="1" x14ac:dyDescent="0.3">
      <c r="A147" s="191"/>
      <c r="B147" s="19">
        <v>1997</v>
      </c>
      <c r="C147" s="19">
        <v>1998</v>
      </c>
      <c r="D147" s="19">
        <v>1999</v>
      </c>
      <c r="E147" s="19">
        <v>2000</v>
      </c>
      <c r="F147" s="19">
        <v>2001</v>
      </c>
      <c r="G147" s="19">
        <v>2002</v>
      </c>
      <c r="H147" s="19">
        <v>2003</v>
      </c>
      <c r="I147" s="19">
        <v>2004</v>
      </c>
      <c r="J147" s="19">
        <v>2005</v>
      </c>
      <c r="K147" s="19">
        <v>2006</v>
      </c>
      <c r="L147" s="19">
        <v>2007</v>
      </c>
      <c r="M147" s="19">
        <v>2008</v>
      </c>
      <c r="N147" s="19">
        <v>2009</v>
      </c>
      <c r="O147" s="19">
        <v>2010</v>
      </c>
      <c r="P147" s="19">
        <v>2011</v>
      </c>
      <c r="Q147" s="19">
        <v>2012</v>
      </c>
      <c r="R147" s="19">
        <v>2013</v>
      </c>
      <c r="S147" s="19">
        <v>2014</v>
      </c>
      <c r="T147" s="19">
        <v>2015</v>
      </c>
      <c r="U147" s="19">
        <v>2016</v>
      </c>
      <c r="V147" s="19">
        <v>2017</v>
      </c>
      <c r="W147" s="19">
        <v>2018</v>
      </c>
      <c r="X147" s="33">
        <v>2019</v>
      </c>
      <c r="Y147" s="33">
        <v>2020</v>
      </c>
      <c r="Z147" s="33">
        <v>2021</v>
      </c>
      <c r="AA147" s="33">
        <v>2022</v>
      </c>
      <c r="AB147" s="33" t="s">
        <v>256</v>
      </c>
    </row>
    <row r="148" spans="1:28" ht="15.75" customHeight="1" thickBot="1" x14ac:dyDescent="0.3">
      <c r="A148" s="192" t="s">
        <v>169</v>
      </c>
      <c r="B148" s="345" t="s">
        <v>25</v>
      </c>
      <c r="C148" s="345"/>
      <c r="D148" s="345"/>
      <c r="E148" s="345"/>
      <c r="F148" s="345"/>
      <c r="G148" s="345"/>
      <c r="H148" s="345"/>
      <c r="I148" s="345"/>
      <c r="J148" s="345"/>
      <c r="K148" s="345"/>
      <c r="L148" s="345"/>
      <c r="M148" s="345"/>
      <c r="N148" s="345"/>
      <c r="O148" s="345"/>
      <c r="P148" s="345"/>
      <c r="Q148" s="345"/>
      <c r="R148" s="345"/>
      <c r="S148" s="345"/>
      <c r="T148" s="345"/>
      <c r="U148" s="345"/>
      <c r="V148" s="345"/>
      <c r="W148" s="345"/>
      <c r="X148" s="345"/>
      <c r="Y148" s="345"/>
      <c r="Z148" s="345"/>
      <c r="AA148" s="294"/>
      <c r="AB148" s="294"/>
    </row>
    <row r="149" spans="1:28" x14ac:dyDescent="0.25">
      <c r="A149" s="193" t="s">
        <v>202</v>
      </c>
      <c r="B149" s="216">
        <v>17654.529760000001</v>
      </c>
      <c r="C149" s="216">
        <v>20188.06018</v>
      </c>
      <c r="D149" s="216">
        <v>33190.07445</v>
      </c>
      <c r="E149" s="216">
        <v>45572.281000000003</v>
      </c>
      <c r="F149" s="216">
        <v>56027.810219999999</v>
      </c>
      <c r="G149" s="216">
        <v>61737.063549999999</v>
      </c>
      <c r="H149" s="216">
        <v>56070.357307999999</v>
      </c>
      <c r="I149" s="216">
        <v>74856.208777000007</v>
      </c>
      <c r="J149" s="216">
        <v>84989.892611999996</v>
      </c>
      <c r="K149" s="194">
        <v>81239.408788999994</v>
      </c>
      <c r="L149" s="194">
        <v>73670.909499999994</v>
      </c>
      <c r="M149" s="216">
        <v>96848.644329999996</v>
      </c>
      <c r="N149" s="216">
        <v>119158.8765</v>
      </c>
      <c r="O149" s="216">
        <v>121061.237805</v>
      </c>
      <c r="P149" s="216">
        <v>121365.55656</v>
      </c>
      <c r="Q149" s="216">
        <v>137550.53839999999</v>
      </c>
      <c r="R149" s="216">
        <v>132338.523693</v>
      </c>
      <c r="S149" s="216">
        <v>114972.97412499999</v>
      </c>
      <c r="T149" s="216">
        <v>117395.980771</v>
      </c>
      <c r="U149" s="216">
        <v>128664.07949600001</v>
      </c>
      <c r="V149" s="216">
        <v>147470.725163</v>
      </c>
      <c r="W149" s="216">
        <v>119214.770922</v>
      </c>
      <c r="X149" s="216">
        <v>130441.29360099998</v>
      </c>
      <c r="Y149" s="216">
        <v>116206.565259</v>
      </c>
      <c r="Z149" s="216">
        <v>117666.48984400004</v>
      </c>
      <c r="AA149" s="216">
        <v>126906.77819699995</v>
      </c>
      <c r="AB149" s="216">
        <v>147902.066735</v>
      </c>
    </row>
    <row r="150" spans="1:28" x14ac:dyDescent="0.25">
      <c r="A150" s="193" t="s">
        <v>203</v>
      </c>
      <c r="B150" s="216">
        <v>36331.430319999999</v>
      </c>
      <c r="C150" s="216">
        <v>44973.029690000003</v>
      </c>
      <c r="D150" s="216">
        <v>62963.194459999999</v>
      </c>
      <c r="E150" s="216">
        <v>60288.652320000001</v>
      </c>
      <c r="F150" s="216">
        <v>66726.899430000005</v>
      </c>
      <c r="G150" s="216">
        <v>81624.816399999996</v>
      </c>
      <c r="H150" s="216">
        <v>110486.982181</v>
      </c>
      <c r="I150" s="216">
        <v>130872.54952499999</v>
      </c>
      <c r="J150" s="216">
        <v>144053.47667999999</v>
      </c>
      <c r="K150" s="194">
        <v>155296.68763</v>
      </c>
      <c r="L150" s="194">
        <v>162160.63118999999</v>
      </c>
      <c r="M150" s="216">
        <v>193864.251804</v>
      </c>
      <c r="N150" s="216">
        <v>244927.373636</v>
      </c>
      <c r="O150" s="216">
        <v>232913.735468</v>
      </c>
      <c r="P150" s="216">
        <v>241304.407488</v>
      </c>
      <c r="Q150" s="216">
        <v>263545.49043300003</v>
      </c>
      <c r="R150" s="216">
        <v>266477.28041800001</v>
      </c>
      <c r="S150" s="216">
        <v>267532.43302300002</v>
      </c>
      <c r="T150" s="216">
        <v>312392.99371200002</v>
      </c>
      <c r="U150" s="216">
        <v>325652.96040600003</v>
      </c>
      <c r="V150" s="216">
        <v>360914.03989399999</v>
      </c>
      <c r="W150" s="216">
        <v>328996.32324300002</v>
      </c>
      <c r="X150" s="216">
        <v>342937.0808949999</v>
      </c>
      <c r="Y150" s="216">
        <v>305785.24132999999</v>
      </c>
      <c r="Z150" s="216">
        <v>306719.48667300021</v>
      </c>
      <c r="AA150" s="216">
        <v>348560.57181100006</v>
      </c>
      <c r="AB150" s="216">
        <v>359421.127431</v>
      </c>
    </row>
    <row r="151" spans="1:28" x14ac:dyDescent="0.25">
      <c r="A151" s="193" t="s">
        <v>204</v>
      </c>
      <c r="B151" s="216">
        <v>5265.9014500000003</v>
      </c>
      <c r="C151" s="216">
        <v>5344.6652700000004</v>
      </c>
      <c r="D151" s="216">
        <v>7277.9285</v>
      </c>
      <c r="E151" s="216">
        <v>8031.9</v>
      </c>
      <c r="F151" s="216">
        <v>11610.043799999999</v>
      </c>
      <c r="G151" s="216">
        <v>14575.946534999999</v>
      </c>
      <c r="H151" s="216">
        <v>8830.83619</v>
      </c>
      <c r="I151" s="216">
        <v>13365.575199999999</v>
      </c>
      <c r="J151" s="216">
        <v>17583.261985000001</v>
      </c>
      <c r="K151" s="194">
        <v>15539.8166</v>
      </c>
      <c r="L151" s="194">
        <v>16667.812539999999</v>
      </c>
      <c r="M151" s="216">
        <v>29061.118170000002</v>
      </c>
      <c r="N151" s="216">
        <v>32401.611550000001</v>
      </c>
      <c r="O151" s="216">
        <v>32790.556564999999</v>
      </c>
      <c r="P151" s="216">
        <v>39536.133470000001</v>
      </c>
      <c r="Q151" s="216">
        <v>47643.681620000003</v>
      </c>
      <c r="R151" s="216">
        <v>29367.66921</v>
      </c>
      <c r="S151" s="216">
        <v>31180.94844</v>
      </c>
      <c r="T151" s="216">
        <v>32653.152750000001</v>
      </c>
      <c r="U151" s="216">
        <v>38519.823790000002</v>
      </c>
      <c r="V151" s="216">
        <v>41989.106778000001</v>
      </c>
      <c r="W151" s="216">
        <v>45171.764172000003</v>
      </c>
      <c r="X151" s="216">
        <v>62807.487200999996</v>
      </c>
      <c r="Y151" s="216">
        <v>123684.78124</v>
      </c>
      <c r="Z151" s="216">
        <v>123051.48187000002</v>
      </c>
      <c r="AA151" s="216">
        <v>92200.418733999977</v>
      </c>
      <c r="AB151" s="216">
        <v>49246.158382000001</v>
      </c>
    </row>
    <row r="152" spans="1:28" x14ac:dyDescent="0.25">
      <c r="A152" s="197" t="s">
        <v>205</v>
      </c>
      <c r="B152" s="218">
        <v>38433.697310000003</v>
      </c>
      <c r="C152" s="219">
        <v>41341.077389999999</v>
      </c>
      <c r="D152" s="219">
        <v>58294.892240000001</v>
      </c>
      <c r="E152" s="219">
        <v>61172.433204000001</v>
      </c>
      <c r="F152" s="219">
        <v>55516.819369999997</v>
      </c>
      <c r="G152" s="219">
        <v>63086.608856999999</v>
      </c>
      <c r="H152" s="219">
        <v>80751.139829000007</v>
      </c>
      <c r="I152" s="219">
        <v>94335.374255000002</v>
      </c>
      <c r="J152" s="219">
        <v>116657.03666899999</v>
      </c>
      <c r="K152" s="199">
        <v>132100.99315200001</v>
      </c>
      <c r="L152" s="199">
        <v>159172.37264799999</v>
      </c>
      <c r="M152" s="219">
        <v>207411.07324200001</v>
      </c>
      <c r="N152" s="219">
        <v>183671.844231</v>
      </c>
      <c r="O152" s="219">
        <v>205830.649187</v>
      </c>
      <c r="P152" s="219">
        <v>270239.80626400001</v>
      </c>
      <c r="Q152" s="219">
        <v>270177.04972299997</v>
      </c>
      <c r="R152" s="219">
        <v>271276.16815400001</v>
      </c>
      <c r="S152" s="219">
        <v>302500.638615</v>
      </c>
      <c r="T152" s="219">
        <v>345792.86085699999</v>
      </c>
      <c r="U152" s="219">
        <v>427885.62200600002</v>
      </c>
      <c r="V152" s="219">
        <v>411421.99429</v>
      </c>
      <c r="W152" s="219">
        <v>412110.73362800002</v>
      </c>
      <c r="X152" s="219">
        <v>456993.17707399995</v>
      </c>
      <c r="Y152" s="219">
        <v>586442.12402899994</v>
      </c>
      <c r="Z152" s="219">
        <v>620036.19251700013</v>
      </c>
      <c r="AA152" s="219">
        <v>601998.18100899982</v>
      </c>
      <c r="AB152" s="219">
        <v>434047.41235599993</v>
      </c>
    </row>
    <row r="153" spans="1:28" x14ac:dyDescent="0.25">
      <c r="A153" s="193" t="s">
        <v>206</v>
      </c>
      <c r="B153" s="216">
        <v>8609.4580999999998</v>
      </c>
      <c r="C153" s="216">
        <v>10183.742700000001</v>
      </c>
      <c r="D153" s="216">
        <v>9819.9228000000003</v>
      </c>
      <c r="E153" s="216">
        <v>7616.07485</v>
      </c>
      <c r="F153" s="216">
        <v>9241.3831699999992</v>
      </c>
      <c r="G153" s="216">
        <v>5126.5497599999999</v>
      </c>
      <c r="H153" s="216">
        <v>3528.8831300000002</v>
      </c>
      <c r="I153" s="216">
        <v>7339.6536800000003</v>
      </c>
      <c r="J153" s="216">
        <v>8722.3665700000001</v>
      </c>
      <c r="K153" s="194">
        <v>7001.4720200000002</v>
      </c>
      <c r="L153" s="194">
        <v>5620.3133250000001</v>
      </c>
      <c r="M153" s="216">
        <v>6136.7508950000001</v>
      </c>
      <c r="N153" s="216">
        <v>5680.7031360000001</v>
      </c>
      <c r="O153" s="216">
        <v>5798.737881</v>
      </c>
      <c r="P153" s="216">
        <v>5045.0837099999999</v>
      </c>
      <c r="Q153" s="216">
        <v>2157.9924339999998</v>
      </c>
      <c r="R153" s="216">
        <v>965.32343000000003</v>
      </c>
      <c r="S153" s="216">
        <v>2085.2816950000001</v>
      </c>
      <c r="T153" s="216">
        <v>3597.8557409999999</v>
      </c>
      <c r="U153" s="216">
        <v>3146.4829759999998</v>
      </c>
      <c r="V153" s="216">
        <v>1387.2232469999999</v>
      </c>
      <c r="W153" s="216">
        <v>672.71639000000005</v>
      </c>
      <c r="X153" s="216">
        <v>2920.9152600000002</v>
      </c>
      <c r="Y153" s="216">
        <v>4250.2830249999997</v>
      </c>
      <c r="Z153" s="216">
        <v>4041.7438920000004</v>
      </c>
      <c r="AA153" s="216">
        <v>4215.9124059999995</v>
      </c>
      <c r="AB153" s="216">
        <v>5176.2975880000004</v>
      </c>
    </row>
    <row r="154" spans="1:28" x14ac:dyDescent="0.25">
      <c r="A154" s="197" t="s">
        <v>207</v>
      </c>
      <c r="B154" s="218">
        <v>386.21199999999999</v>
      </c>
      <c r="C154" s="219">
        <v>199.553</v>
      </c>
      <c r="D154" s="219">
        <v>1059.02</v>
      </c>
      <c r="E154" s="233">
        <v>344.03699999999998</v>
      </c>
      <c r="F154" s="219">
        <v>661.80600000000004</v>
      </c>
      <c r="G154" s="219">
        <v>1297.5239999999999</v>
      </c>
      <c r="H154" s="219">
        <v>673.13045999999997</v>
      </c>
      <c r="I154" s="219">
        <v>2934.7679699999999</v>
      </c>
      <c r="J154" s="219">
        <v>2381.9611199999999</v>
      </c>
      <c r="K154" s="199">
        <v>2711.0559800000001</v>
      </c>
      <c r="L154" s="199">
        <v>3838.90236</v>
      </c>
      <c r="M154" s="219">
        <v>4229.6452300000001</v>
      </c>
      <c r="N154" s="219">
        <v>2533.4130399999999</v>
      </c>
      <c r="O154" s="219">
        <v>3745.8413</v>
      </c>
      <c r="P154" s="219">
        <v>3501.319</v>
      </c>
      <c r="Q154" s="219">
        <v>2403.0828499999998</v>
      </c>
      <c r="R154" s="219">
        <v>2333.5606299999999</v>
      </c>
      <c r="S154" s="219">
        <v>3001.2581300000002</v>
      </c>
      <c r="T154" s="219">
        <v>2337.6469099999999</v>
      </c>
      <c r="U154" s="219">
        <v>2601.9437899999998</v>
      </c>
      <c r="V154" s="219">
        <v>2007.809718</v>
      </c>
      <c r="W154" s="219">
        <v>2431.0167099999999</v>
      </c>
      <c r="X154" s="219">
        <v>5966.5753299999997</v>
      </c>
      <c r="Y154" s="219">
        <v>10296.879265000003</v>
      </c>
      <c r="Z154" s="219">
        <v>11398.44659</v>
      </c>
      <c r="AA154" s="219">
        <v>7317.8528500000002</v>
      </c>
      <c r="AB154" s="219">
        <v>4325.1145100000003</v>
      </c>
    </row>
    <row r="155" spans="1:28" x14ac:dyDescent="0.25">
      <c r="A155" s="193" t="s">
        <v>208</v>
      </c>
      <c r="B155" s="216">
        <v>27.774999999999999</v>
      </c>
      <c r="C155" s="216">
        <v>9.2200000000000006</v>
      </c>
      <c r="D155" s="216">
        <v>329.06900000000002</v>
      </c>
      <c r="E155" s="216">
        <v>288.27600000000001</v>
      </c>
      <c r="F155" s="216">
        <v>314.31900000000002</v>
      </c>
      <c r="G155" s="216">
        <v>180.86923200000001</v>
      </c>
      <c r="H155" s="216">
        <v>266.279</v>
      </c>
      <c r="I155" s="216">
        <v>479.61599999999999</v>
      </c>
      <c r="J155" s="216">
        <v>756.46550000000002</v>
      </c>
      <c r="K155" s="202">
        <v>1.53</v>
      </c>
      <c r="L155" s="202">
        <v>5.1070000000000002</v>
      </c>
      <c r="M155" s="216">
        <v>584.745</v>
      </c>
      <c r="N155" s="216">
        <v>89.5</v>
      </c>
      <c r="O155" s="216">
        <v>184.5</v>
      </c>
      <c r="P155" s="216">
        <v>74.881</v>
      </c>
      <c r="Q155" s="216">
        <v>147.755</v>
      </c>
      <c r="R155" s="216">
        <v>291.08580000000001</v>
      </c>
      <c r="S155" s="216">
        <v>254.93582000000001</v>
      </c>
      <c r="T155" s="216">
        <v>472.27906999999999</v>
      </c>
      <c r="U155" s="216">
        <v>1117.4306200000001</v>
      </c>
      <c r="V155" s="216">
        <v>538.48779000000002</v>
      </c>
      <c r="W155" s="216">
        <v>117.312</v>
      </c>
      <c r="X155" s="216">
        <v>447.47760999999997</v>
      </c>
      <c r="Y155" s="216">
        <v>191.56033000000002</v>
      </c>
      <c r="Z155" s="216">
        <v>79.907529999999994</v>
      </c>
      <c r="AA155" s="216">
        <v>222.50158000000002</v>
      </c>
      <c r="AB155" s="216">
        <v>130.38</v>
      </c>
    </row>
    <row r="156" spans="1:28" x14ac:dyDescent="0.25">
      <c r="A156" s="193" t="s">
        <v>209</v>
      </c>
      <c r="B156" s="216">
        <v>1201.3720000000001</v>
      </c>
      <c r="C156" s="216">
        <v>822.39800000000002</v>
      </c>
      <c r="D156" s="216">
        <v>3499.0558999999998</v>
      </c>
      <c r="E156" s="216">
        <v>2062.846</v>
      </c>
      <c r="F156" s="216">
        <v>628.09900000000005</v>
      </c>
      <c r="G156" s="216">
        <v>1842.1993199999999</v>
      </c>
      <c r="H156" s="216">
        <v>1426.4839999999999</v>
      </c>
      <c r="I156" s="216">
        <v>169.31800000000001</v>
      </c>
      <c r="J156" s="216">
        <v>549.75199999999995</v>
      </c>
      <c r="K156" s="202">
        <v>2.42</v>
      </c>
      <c r="L156" s="202">
        <v>0</v>
      </c>
      <c r="M156" s="216">
        <v>1487.4276</v>
      </c>
      <c r="N156" s="216">
        <v>570.28975000000003</v>
      </c>
      <c r="O156" s="216">
        <v>27.69</v>
      </c>
      <c r="P156" s="216">
        <v>57.647170000000003</v>
      </c>
      <c r="Q156" s="216">
        <v>267.46636000000001</v>
      </c>
      <c r="R156" s="216">
        <v>57.645000000000003</v>
      </c>
      <c r="S156" s="216">
        <v>38.409999999999997</v>
      </c>
      <c r="T156" s="216">
        <v>72.825000000000003</v>
      </c>
      <c r="U156" s="216">
        <v>95.016999999999996</v>
      </c>
      <c r="V156" s="216">
        <v>481.71388000000002</v>
      </c>
      <c r="W156" s="216">
        <v>458.64618000000002</v>
      </c>
      <c r="X156" s="216">
        <v>272.04634999999996</v>
      </c>
      <c r="Y156" s="216">
        <v>479.48771999999997</v>
      </c>
      <c r="Z156" s="216">
        <v>428.33295000000004</v>
      </c>
      <c r="AA156" s="216">
        <v>217.12029999999999</v>
      </c>
      <c r="AB156" s="216">
        <v>150.24823000000001</v>
      </c>
    </row>
    <row r="157" spans="1:28" x14ac:dyDescent="0.25">
      <c r="A157" s="193" t="s">
        <v>210</v>
      </c>
      <c r="B157" s="216">
        <v>15806.563700000001</v>
      </c>
      <c r="C157" s="216">
        <v>11880.414000000001</v>
      </c>
      <c r="D157" s="216">
        <v>17551.107317999998</v>
      </c>
      <c r="E157" s="216">
        <v>32265.325000000001</v>
      </c>
      <c r="F157" s="216">
        <v>13973.877</v>
      </c>
      <c r="G157" s="216">
        <v>15404.798500000001</v>
      </c>
      <c r="H157" s="216">
        <v>17961.357100000001</v>
      </c>
      <c r="I157" s="216">
        <v>29461.76669</v>
      </c>
      <c r="J157" s="216">
        <v>28783.225480000001</v>
      </c>
      <c r="K157" s="202">
        <v>23.57</v>
      </c>
      <c r="L157" s="202">
        <v>1.2</v>
      </c>
      <c r="M157" s="216">
        <v>15417.534170000001</v>
      </c>
      <c r="N157" s="216">
        <v>9132.0532199999998</v>
      </c>
      <c r="O157" s="216">
        <v>4756.7105000000001</v>
      </c>
      <c r="P157" s="216">
        <v>6698.6533570000001</v>
      </c>
      <c r="Q157" s="216">
        <v>12790.612626</v>
      </c>
      <c r="R157" s="216">
        <v>17743.667689999998</v>
      </c>
      <c r="S157" s="216">
        <v>21977.010740000002</v>
      </c>
      <c r="T157" s="216">
        <v>15425.64518</v>
      </c>
      <c r="U157" s="216">
        <v>16440.65784</v>
      </c>
      <c r="V157" s="216">
        <v>17442.620974000001</v>
      </c>
      <c r="W157" s="216">
        <v>18379.7942</v>
      </c>
      <c r="X157" s="216">
        <v>17754.736960000002</v>
      </c>
      <c r="Y157" s="216">
        <v>10764.092919999999</v>
      </c>
      <c r="Z157" s="216">
        <v>7778.6844800000008</v>
      </c>
      <c r="AA157" s="216">
        <v>4649.0049600000011</v>
      </c>
      <c r="AB157" s="216">
        <v>3829.04702</v>
      </c>
    </row>
    <row r="158" spans="1:28" x14ac:dyDescent="0.25">
      <c r="A158" s="203" t="s">
        <v>211</v>
      </c>
      <c r="B158" s="211">
        <v>53985.960079999997</v>
      </c>
      <c r="C158" s="211">
        <v>65161.089870000003</v>
      </c>
      <c r="D158" s="211">
        <v>96153.268909999999</v>
      </c>
      <c r="E158" s="211">
        <v>105860.93332</v>
      </c>
      <c r="F158" s="211">
        <v>122754.70965</v>
      </c>
      <c r="G158" s="211">
        <v>143361.87995</v>
      </c>
      <c r="H158" s="211">
        <v>166557.33948900001</v>
      </c>
      <c r="I158" s="211">
        <v>205728.758302</v>
      </c>
      <c r="J158" s="211">
        <v>229043.36929199999</v>
      </c>
      <c r="K158" s="204">
        <v>236536.09641900001</v>
      </c>
      <c r="L158" s="204">
        <v>235831.54068999999</v>
      </c>
      <c r="M158" s="211">
        <v>290712.89613399998</v>
      </c>
      <c r="N158" s="211">
        <v>364086.25013599999</v>
      </c>
      <c r="O158" s="211">
        <v>353974.97327299998</v>
      </c>
      <c r="P158" s="211">
        <v>362669.96404799999</v>
      </c>
      <c r="Q158" s="211">
        <v>401096.02883299999</v>
      </c>
      <c r="R158" s="211">
        <v>398815.80411099998</v>
      </c>
      <c r="S158" s="211">
        <v>382505.40714800003</v>
      </c>
      <c r="T158" s="211">
        <v>429788.974483</v>
      </c>
      <c r="U158" s="211">
        <v>454317.03990199999</v>
      </c>
      <c r="V158" s="211">
        <v>508384.76505699998</v>
      </c>
      <c r="W158" s="211">
        <v>448211.09416500002</v>
      </c>
      <c r="X158" s="211">
        <f>SUM(X149:X150)</f>
        <v>473378.37449599989</v>
      </c>
      <c r="Y158" s="211">
        <f t="shared" ref="Y158:Z158" si="66">SUM(Y149:Y150)</f>
        <v>421991.80658899999</v>
      </c>
      <c r="Z158" s="211">
        <f t="shared" si="66"/>
        <v>424385.97651700024</v>
      </c>
      <c r="AA158" s="211">
        <v>475467.35000800004</v>
      </c>
      <c r="AB158" s="211">
        <v>507323.194166</v>
      </c>
    </row>
    <row r="159" spans="1:28" ht="25.5" x14ac:dyDescent="0.25">
      <c r="A159" s="206" t="s">
        <v>212</v>
      </c>
      <c r="B159" s="220">
        <v>43699.598760000001</v>
      </c>
      <c r="C159" s="220">
        <v>46685.742660000004</v>
      </c>
      <c r="D159" s="220">
        <v>65572.820739999996</v>
      </c>
      <c r="E159" s="220">
        <v>69204.333203999995</v>
      </c>
      <c r="F159" s="220">
        <v>67126.863169999997</v>
      </c>
      <c r="G159" s="220">
        <v>77662.555391999995</v>
      </c>
      <c r="H159" s="220">
        <v>89581.976018999994</v>
      </c>
      <c r="I159" s="220">
        <v>107700.94945499999</v>
      </c>
      <c r="J159" s="220">
        <v>134240.29865400001</v>
      </c>
      <c r="K159" s="207">
        <v>147640.809752</v>
      </c>
      <c r="L159" s="207">
        <v>175840.185188</v>
      </c>
      <c r="M159" s="220">
        <v>236472.19141199999</v>
      </c>
      <c r="N159" s="220">
        <v>216073.455781</v>
      </c>
      <c r="O159" s="220">
        <v>238621.20575200001</v>
      </c>
      <c r="P159" s="220">
        <v>309775.93973400001</v>
      </c>
      <c r="Q159" s="220">
        <v>317820.73134300002</v>
      </c>
      <c r="R159" s="220">
        <v>300643.83736399998</v>
      </c>
      <c r="S159" s="220">
        <v>333681.58705500001</v>
      </c>
      <c r="T159" s="220">
        <v>378446.013607</v>
      </c>
      <c r="U159" s="220">
        <v>466405.44579600001</v>
      </c>
      <c r="V159" s="220">
        <v>453411.10106800002</v>
      </c>
      <c r="W159" s="220">
        <v>457282.49780000001</v>
      </c>
      <c r="X159" s="220">
        <f>SUM(X151:X152)</f>
        <v>519800.66427499993</v>
      </c>
      <c r="Y159" s="220">
        <f t="shared" ref="Y159:Z159" si="67">SUM(Y151:Y152)</f>
        <v>710126.90526899998</v>
      </c>
      <c r="Z159" s="220">
        <f t="shared" si="67"/>
        <v>743087.67438700015</v>
      </c>
      <c r="AA159" s="220">
        <v>694198.59974299977</v>
      </c>
      <c r="AB159" s="220">
        <v>483293.57073799992</v>
      </c>
    </row>
    <row r="160" spans="1:28" x14ac:dyDescent="0.25">
      <c r="A160" s="209" t="s">
        <v>213</v>
      </c>
      <c r="B160" s="220">
        <v>97685.558839999998</v>
      </c>
      <c r="C160" s="220">
        <v>111846.83253</v>
      </c>
      <c r="D160" s="220">
        <v>161726.08965000001</v>
      </c>
      <c r="E160" s="220">
        <v>175065.26652400001</v>
      </c>
      <c r="F160" s="220">
        <v>189881.57282</v>
      </c>
      <c r="G160" s="220">
        <v>221024.43534200001</v>
      </c>
      <c r="H160" s="220">
        <v>256139.315508</v>
      </c>
      <c r="I160" s="220">
        <v>313429.707757</v>
      </c>
      <c r="J160" s="220">
        <v>363283.667946</v>
      </c>
      <c r="K160" s="207">
        <v>384176.90617099998</v>
      </c>
      <c r="L160" s="207">
        <v>411671.72587800003</v>
      </c>
      <c r="M160" s="220">
        <v>527185.08754600002</v>
      </c>
      <c r="N160" s="220">
        <v>580159.70591699996</v>
      </c>
      <c r="O160" s="220">
        <v>592596.17902499996</v>
      </c>
      <c r="P160" s="220">
        <v>672445.90378199995</v>
      </c>
      <c r="Q160" s="220">
        <v>718916.76017599995</v>
      </c>
      <c r="R160" s="220">
        <v>699459.64147499995</v>
      </c>
      <c r="S160" s="220">
        <v>716186.99420299998</v>
      </c>
      <c r="T160" s="220">
        <v>808234.98809</v>
      </c>
      <c r="U160" s="220">
        <v>920722.48569799995</v>
      </c>
      <c r="V160" s="220">
        <v>961795.86612499994</v>
      </c>
      <c r="W160" s="220">
        <v>905493.59196500003</v>
      </c>
      <c r="X160" s="220">
        <f>SUM(X149:X152)</f>
        <v>993179.03877099976</v>
      </c>
      <c r="Y160" s="220">
        <f t="shared" ref="Y160:Z160" si="68">SUM(Y149:Y152)</f>
        <v>1132118.7118579999</v>
      </c>
      <c r="Z160" s="220">
        <f t="shared" si="68"/>
        <v>1167473.6509040003</v>
      </c>
      <c r="AA160" s="220">
        <v>1169665.9497509999</v>
      </c>
      <c r="AB160" s="220">
        <v>990616.76490399998</v>
      </c>
    </row>
    <row r="161" spans="1:28" x14ac:dyDescent="0.25">
      <c r="A161" s="210" t="s">
        <v>214</v>
      </c>
      <c r="B161" s="211">
        <v>106681.22894</v>
      </c>
      <c r="C161" s="211">
        <v>122230.12823</v>
      </c>
      <c r="D161" s="211">
        <v>172605.03245</v>
      </c>
      <c r="E161" s="211">
        <v>183025.37837399999</v>
      </c>
      <c r="F161" s="211">
        <v>199784.76199</v>
      </c>
      <c r="G161" s="211">
        <v>227448.50910200001</v>
      </c>
      <c r="H161" s="211">
        <v>260341.32909799999</v>
      </c>
      <c r="I161" s="211">
        <v>323704.12940699997</v>
      </c>
      <c r="J161" s="211">
        <v>374387.99563600001</v>
      </c>
      <c r="K161" s="204">
        <v>393889.43417099997</v>
      </c>
      <c r="L161" s="204">
        <v>421130.94156299997</v>
      </c>
      <c r="M161" s="211">
        <v>537551.48367099999</v>
      </c>
      <c r="N161" s="211">
        <v>588373.82209300005</v>
      </c>
      <c r="O161" s="211">
        <v>602140.75820599997</v>
      </c>
      <c r="P161" s="211">
        <v>680992.306492</v>
      </c>
      <c r="Q161" s="211">
        <v>723477.83545999997</v>
      </c>
      <c r="R161" s="211">
        <v>702758.52553500002</v>
      </c>
      <c r="S161" s="211">
        <v>721273.53402799997</v>
      </c>
      <c r="T161" s="211">
        <v>814170.49074100005</v>
      </c>
      <c r="U161" s="211">
        <v>926470.91246400005</v>
      </c>
      <c r="V161" s="211">
        <v>965190.89908999996</v>
      </c>
      <c r="W161" s="211">
        <v>908597.32506499998</v>
      </c>
      <c r="X161" s="211">
        <f>SUM(X160,X153:X154)</f>
        <v>1002066.5293609998</v>
      </c>
      <c r="Y161" s="211">
        <f t="shared" ref="Y161:Z161" si="69">SUM(Y160,Y153:Y154)</f>
        <v>1146665.874148</v>
      </c>
      <c r="Z161" s="211">
        <f t="shared" si="69"/>
        <v>1182913.8413860004</v>
      </c>
      <c r="AA161" s="211">
        <v>1181199.7150069999</v>
      </c>
      <c r="AB161" s="211">
        <v>1000118.1770019999</v>
      </c>
    </row>
    <row r="162" spans="1:28" x14ac:dyDescent="0.25">
      <c r="A162" s="210" t="s">
        <v>215</v>
      </c>
      <c r="B162" s="211">
        <v>17035.7107</v>
      </c>
      <c r="C162" s="211">
        <v>12712.031999999999</v>
      </c>
      <c r="D162" s="211">
        <v>21379.232218000001</v>
      </c>
      <c r="E162" s="211">
        <v>34616.447</v>
      </c>
      <c r="F162" s="211">
        <v>14916.295</v>
      </c>
      <c r="G162" s="211">
        <v>17427.867052000001</v>
      </c>
      <c r="H162" s="211">
        <v>19654.1201</v>
      </c>
      <c r="I162" s="211">
        <v>30110.700690000001</v>
      </c>
      <c r="J162" s="211">
        <v>30089.44298</v>
      </c>
      <c r="K162" s="204" t="s">
        <v>252</v>
      </c>
      <c r="L162" s="204" t="s">
        <v>252</v>
      </c>
      <c r="M162" s="211">
        <v>17489.706770000001</v>
      </c>
      <c r="N162" s="211">
        <v>9791.8429699999997</v>
      </c>
      <c r="O162" s="211">
        <v>4968.9004999999997</v>
      </c>
      <c r="P162" s="211">
        <v>6831.1815269999997</v>
      </c>
      <c r="Q162" s="211">
        <v>13205.833986</v>
      </c>
      <c r="R162" s="211">
        <v>18092.39849</v>
      </c>
      <c r="S162" s="211">
        <v>22270.35656</v>
      </c>
      <c r="T162" s="211">
        <v>15970.749250000001</v>
      </c>
      <c r="U162" s="211">
        <v>17653.105459999999</v>
      </c>
      <c r="V162" s="211">
        <v>18462.822644</v>
      </c>
      <c r="W162" s="211">
        <v>18955.752380000002</v>
      </c>
      <c r="X162" s="211">
        <f>SUM(X155:X157)</f>
        <v>18474.260920000001</v>
      </c>
      <c r="Y162" s="211">
        <f t="shared" ref="Y162:Z162" si="70">SUM(Y155:Y157)</f>
        <v>11435.140969999999</v>
      </c>
      <c r="Z162" s="211">
        <f t="shared" si="70"/>
        <v>8286.9249600000003</v>
      </c>
      <c r="AA162" s="211">
        <v>5088.6268400000008</v>
      </c>
      <c r="AB162" s="211">
        <v>4109.6752500000002</v>
      </c>
    </row>
    <row r="163" spans="1:28" x14ac:dyDescent="0.25">
      <c r="A163" s="212" t="s">
        <v>216</v>
      </c>
      <c r="B163" s="295">
        <v>123716.93964</v>
      </c>
      <c r="C163" s="215">
        <v>134942.16023000001</v>
      </c>
      <c r="D163" s="215">
        <v>193984.26466799999</v>
      </c>
      <c r="E163" s="215">
        <v>217641.82537400001</v>
      </c>
      <c r="F163" s="215">
        <v>214701.05699000001</v>
      </c>
      <c r="G163" s="215">
        <v>244876.376154</v>
      </c>
      <c r="H163" s="215">
        <v>279995.44919800002</v>
      </c>
      <c r="I163" s="215">
        <v>353814.830097</v>
      </c>
      <c r="J163" s="215">
        <v>404477.438616</v>
      </c>
      <c r="K163" s="215">
        <v>393916.95417099999</v>
      </c>
      <c r="L163" s="215">
        <v>421137.248563</v>
      </c>
      <c r="M163" s="215">
        <v>555041.19044100004</v>
      </c>
      <c r="N163" s="215">
        <v>598165.66506300005</v>
      </c>
      <c r="O163" s="215">
        <v>607109.65870599996</v>
      </c>
      <c r="P163" s="215">
        <v>687823.48801900004</v>
      </c>
      <c r="Q163" s="215">
        <v>736683.66944600001</v>
      </c>
      <c r="R163" s="215">
        <v>720850.92402499996</v>
      </c>
      <c r="S163" s="215">
        <v>743543.89058799995</v>
      </c>
      <c r="T163" s="215">
        <v>830141.23999100004</v>
      </c>
      <c r="U163" s="215">
        <v>944124.01792400004</v>
      </c>
      <c r="V163" s="215">
        <v>983653.72173400002</v>
      </c>
      <c r="W163" s="215">
        <v>927553.07744499994</v>
      </c>
      <c r="X163" s="215">
        <f>SUM(X161:X162)</f>
        <v>1020540.7902809998</v>
      </c>
      <c r="Y163" s="215">
        <f t="shared" ref="Y163:Z163" si="71">SUM(Y161:Y162)</f>
        <v>1158101.0151180001</v>
      </c>
      <c r="Z163" s="215">
        <f t="shared" si="71"/>
        <v>1191200.7663460004</v>
      </c>
      <c r="AA163" s="215">
        <v>1186288.3418469999</v>
      </c>
      <c r="AB163" s="215">
        <v>1004227.8522519999</v>
      </c>
    </row>
    <row r="164" spans="1:28" x14ac:dyDescent="0.25">
      <c r="A164" s="27" t="s">
        <v>253</v>
      </c>
      <c r="B164" s="27"/>
      <c r="C164" s="27"/>
      <c r="D164" s="27"/>
      <c r="E164" s="27"/>
    </row>
    <row r="165" spans="1:28" x14ac:dyDescent="0.25">
      <c r="A165" s="27" t="s">
        <v>218</v>
      </c>
      <c r="B165" s="27"/>
      <c r="C165" s="27"/>
      <c r="D165" s="27"/>
      <c r="E165" s="27"/>
    </row>
    <row r="166" spans="1:28" ht="35.1" customHeight="1" x14ac:dyDescent="0.25">
      <c r="A166" s="314" t="s">
        <v>200</v>
      </c>
      <c r="B166" s="314"/>
      <c r="C166" s="314"/>
      <c r="D166" s="314"/>
      <c r="E166" s="314"/>
      <c r="F166" s="314"/>
      <c r="G166" s="314"/>
      <c r="H166" s="314"/>
      <c r="I166" s="314"/>
      <c r="J166" s="314"/>
      <c r="K166" s="314"/>
      <c r="L166" s="314"/>
      <c r="M166" s="314"/>
      <c r="N166" s="314"/>
      <c r="O166" s="314"/>
      <c r="P166" s="314"/>
      <c r="Q166" s="314"/>
      <c r="R166" s="314"/>
      <c r="S166" s="314"/>
      <c r="T166" s="314"/>
      <c r="U166" s="314"/>
      <c r="V166" s="314"/>
      <c r="W166" s="314"/>
      <c r="X166" s="314"/>
      <c r="Y166" s="314"/>
      <c r="Z166" s="314"/>
      <c r="AA166" s="314"/>
      <c r="AB166" s="314"/>
    </row>
    <row r="167" spans="1:28" ht="11.25" customHeight="1" x14ac:dyDescent="0.25"/>
    <row r="168" spans="1:28" ht="25.5" customHeight="1" x14ac:dyDescent="0.25">
      <c r="A168" s="346" t="s">
        <v>226</v>
      </c>
      <c r="B168" s="346"/>
      <c r="C168" s="346"/>
      <c r="D168" s="346"/>
      <c r="E168" s="346"/>
      <c r="F168" s="346"/>
      <c r="G168" s="346"/>
      <c r="H168" s="346"/>
      <c r="I168" s="346"/>
      <c r="J168" s="346"/>
      <c r="K168" s="346"/>
      <c r="L168" s="346"/>
      <c r="M168" s="346"/>
      <c r="N168" s="346"/>
      <c r="O168" s="346"/>
      <c r="P168" s="346"/>
      <c r="Q168" s="346"/>
      <c r="R168" s="346"/>
      <c r="S168" s="346"/>
      <c r="T168" s="346"/>
      <c r="U168" s="346"/>
      <c r="V168" s="346"/>
      <c r="W168" s="346"/>
      <c r="X168" s="346"/>
      <c r="Y168" s="346"/>
      <c r="Z168" s="346"/>
      <c r="AA168" s="346"/>
      <c r="AB168" s="346"/>
    </row>
    <row r="170" spans="1:28" x14ac:dyDescent="0.25">
      <c r="A170" s="347" t="s">
        <v>225</v>
      </c>
      <c r="B170" s="347"/>
      <c r="C170" s="347"/>
      <c r="D170" s="347"/>
      <c r="E170" s="347"/>
      <c r="F170" s="347"/>
      <c r="G170" s="347"/>
      <c r="H170" s="347"/>
      <c r="I170" s="347"/>
      <c r="J170" s="347"/>
      <c r="K170" s="347"/>
      <c r="L170" s="347"/>
      <c r="M170" s="347"/>
      <c r="N170" s="347"/>
      <c r="O170" s="347"/>
      <c r="P170" s="347"/>
      <c r="Q170" s="347"/>
      <c r="R170" s="347"/>
      <c r="S170" s="347"/>
      <c r="T170" s="347"/>
      <c r="U170" s="347"/>
      <c r="V170" s="347"/>
      <c r="W170" s="347"/>
      <c r="X170" s="347"/>
      <c r="Y170" s="347"/>
      <c r="Z170" s="347"/>
      <c r="AA170" s="347"/>
      <c r="AB170" s="347"/>
    </row>
    <row r="171" spans="1:28" ht="15.75" thickBot="1" x14ac:dyDescent="0.3">
      <c r="A171" s="191"/>
      <c r="B171" s="19">
        <v>1997</v>
      </c>
      <c r="C171" s="19">
        <v>1998</v>
      </c>
      <c r="D171" s="19">
        <v>1999</v>
      </c>
      <c r="E171" s="19">
        <v>2000</v>
      </c>
      <c r="F171" s="19">
        <v>2001</v>
      </c>
      <c r="G171" s="19">
        <v>2002</v>
      </c>
      <c r="H171" s="19">
        <v>2003</v>
      </c>
      <c r="I171" s="19">
        <v>2004</v>
      </c>
      <c r="J171" s="19">
        <v>2005</v>
      </c>
      <c r="K171" s="19">
        <v>2006</v>
      </c>
      <c r="L171" s="19">
        <v>2007</v>
      </c>
      <c r="M171" s="19">
        <v>2008</v>
      </c>
      <c r="N171" s="19">
        <v>2009</v>
      </c>
      <c r="O171" s="19">
        <v>2010</v>
      </c>
      <c r="P171" s="19">
        <v>2011</v>
      </c>
      <c r="Q171" s="19">
        <v>2012</v>
      </c>
      <c r="R171" s="19">
        <v>2013</v>
      </c>
      <c r="S171" s="19">
        <v>2014</v>
      </c>
      <c r="T171" s="19">
        <v>2015</v>
      </c>
      <c r="U171" s="19">
        <v>2016</v>
      </c>
      <c r="V171" s="19">
        <v>2017</v>
      </c>
      <c r="W171" s="19">
        <v>2018</v>
      </c>
      <c r="X171" s="33">
        <v>2019</v>
      </c>
      <c r="Y171" s="33">
        <v>2020</v>
      </c>
      <c r="Z171" s="33">
        <v>2021</v>
      </c>
      <c r="AA171" s="33">
        <v>2022</v>
      </c>
      <c r="AB171" s="33" t="s">
        <v>256</v>
      </c>
    </row>
    <row r="172" spans="1:28" ht="15.75" customHeight="1" thickBot="1" x14ac:dyDescent="0.3">
      <c r="A172" s="192" t="s">
        <v>169</v>
      </c>
      <c r="B172" s="345" t="s">
        <v>221</v>
      </c>
      <c r="C172" s="345"/>
      <c r="D172" s="345"/>
      <c r="E172" s="345"/>
      <c r="F172" s="345"/>
      <c r="G172" s="345"/>
      <c r="H172" s="345"/>
      <c r="I172" s="345"/>
      <c r="J172" s="345"/>
      <c r="K172" s="345"/>
      <c r="L172" s="345"/>
      <c r="M172" s="345"/>
      <c r="N172" s="345"/>
      <c r="O172" s="345"/>
      <c r="P172" s="345"/>
      <c r="Q172" s="345"/>
      <c r="R172" s="345"/>
      <c r="S172" s="345"/>
      <c r="T172" s="345"/>
      <c r="U172" s="345"/>
      <c r="V172" s="345"/>
      <c r="W172" s="345"/>
      <c r="X172" s="345"/>
      <c r="Y172" s="345"/>
      <c r="Z172" s="345"/>
      <c r="AA172" s="294"/>
      <c r="AB172" s="294"/>
    </row>
    <row r="173" spans="1:28" x14ac:dyDescent="0.25">
      <c r="A173" s="193" t="s">
        <v>202</v>
      </c>
      <c r="B173" s="216">
        <v>56.722814634877302</v>
      </c>
      <c r="C173" s="216">
        <v>49.274637600673998</v>
      </c>
      <c r="D173" s="216">
        <v>56.827968294529498</v>
      </c>
      <c r="E173" s="216">
        <v>58.149323898928998</v>
      </c>
      <c r="F173" s="216">
        <v>54.969512500519699</v>
      </c>
      <c r="G173" s="216">
        <v>57.9316937297557</v>
      </c>
      <c r="H173" s="216">
        <v>53.990699105011402</v>
      </c>
      <c r="I173" s="216">
        <v>57.321213924190602</v>
      </c>
      <c r="J173" s="216">
        <v>56.903615403903302</v>
      </c>
      <c r="K173" s="194">
        <v>58.519313622431604</v>
      </c>
      <c r="L173" s="194">
        <v>56.463092131753001</v>
      </c>
      <c r="M173" s="216">
        <v>58.397515353894597</v>
      </c>
      <c r="N173" s="216">
        <v>56.973554108838499</v>
      </c>
      <c r="O173" s="216">
        <v>60.9233246445962</v>
      </c>
      <c r="P173" s="216">
        <v>64.188115649448605</v>
      </c>
      <c r="Q173" s="216">
        <v>65.537969108295002</v>
      </c>
      <c r="R173" s="216">
        <v>69.349606806780002</v>
      </c>
      <c r="S173" s="216">
        <v>67.664916683376902</v>
      </c>
      <c r="T173" s="216">
        <v>67.934245460063096</v>
      </c>
      <c r="U173" s="216">
        <v>71.191024370357596</v>
      </c>
      <c r="V173" s="216">
        <v>74.382805500529798</v>
      </c>
      <c r="W173" s="216">
        <v>71.396232081530698</v>
      </c>
      <c r="X173" s="216">
        <f>X149*100/X128</f>
        <v>71.283601697180799</v>
      </c>
      <c r="Y173" s="216">
        <f t="shared" ref="Y173:AA173" si="72">Y149*100/Y128</f>
        <v>67.822330243761655</v>
      </c>
      <c r="Z173" s="216">
        <f t="shared" si="72"/>
        <v>71.393794971332568</v>
      </c>
      <c r="AA173" s="216">
        <f t="shared" si="72"/>
        <v>66.662698256641335</v>
      </c>
      <c r="AB173" s="216">
        <f t="shared" ref="AB173" si="73">AB149*100/AB128</f>
        <v>64.786327628705223</v>
      </c>
    </row>
    <row r="174" spans="1:28" x14ac:dyDescent="0.25">
      <c r="A174" s="193" t="s">
        <v>203</v>
      </c>
      <c r="B174" s="216">
        <v>66.378334500527103</v>
      </c>
      <c r="C174" s="216">
        <v>70.660918724956801</v>
      </c>
      <c r="D174" s="216">
        <v>73.156658225964193</v>
      </c>
      <c r="E174" s="216">
        <v>65.001293402901794</v>
      </c>
      <c r="F174" s="216">
        <v>62.515705920161203</v>
      </c>
      <c r="G174" s="216">
        <v>66.707236849813299</v>
      </c>
      <c r="H174" s="216">
        <v>70.632382506962401</v>
      </c>
      <c r="I174" s="216">
        <v>73.337564311208396</v>
      </c>
      <c r="J174" s="216">
        <v>75.308751933953005</v>
      </c>
      <c r="K174" s="194">
        <v>76.670366808020702</v>
      </c>
      <c r="L174" s="194">
        <v>74.381311672806106</v>
      </c>
      <c r="M174" s="216">
        <v>73.394217085855104</v>
      </c>
      <c r="N174" s="216">
        <v>77.904278215693793</v>
      </c>
      <c r="O174" s="216">
        <v>77.428901480742397</v>
      </c>
      <c r="P174" s="216">
        <v>74.7949675761853</v>
      </c>
      <c r="Q174" s="216">
        <v>75.772729951381393</v>
      </c>
      <c r="R174" s="216">
        <v>74.240784693072598</v>
      </c>
      <c r="S174" s="216">
        <v>72.1992589598199</v>
      </c>
      <c r="T174" s="216">
        <v>68.152093988950497</v>
      </c>
      <c r="U174" s="216">
        <v>67.226309094663407</v>
      </c>
      <c r="V174" s="216">
        <v>66.672300462316997</v>
      </c>
      <c r="W174" s="216">
        <v>60.8087589878863</v>
      </c>
      <c r="X174" s="216">
        <f t="shared" ref="X174:Z174" si="74">X150*100/X129</f>
        <v>62.563666009799263</v>
      </c>
      <c r="Y174" s="216">
        <f t="shared" si="74"/>
        <v>58.920417577277021</v>
      </c>
      <c r="Z174" s="216">
        <f t="shared" si="74"/>
        <v>55.235778062635809</v>
      </c>
      <c r="AA174" s="216">
        <f t="shared" ref="AA174" si="75">AA150*100/AA129</f>
        <v>54.591850941076252</v>
      </c>
      <c r="AB174" s="216">
        <f t="shared" ref="AB174" si="76">AB150*100/AB129</f>
        <v>51.235257087943225</v>
      </c>
    </row>
    <row r="175" spans="1:28" x14ac:dyDescent="0.25">
      <c r="A175" s="193" t="s">
        <v>204</v>
      </c>
      <c r="B175" s="216">
        <v>69.786004157592899</v>
      </c>
      <c r="C175" s="216">
        <v>61.170720780899202</v>
      </c>
      <c r="D175" s="216">
        <v>67.541310294785205</v>
      </c>
      <c r="E175" s="216">
        <v>70.454543285508606</v>
      </c>
      <c r="F175" s="216">
        <v>74.589669417558</v>
      </c>
      <c r="G175" s="216">
        <v>74.207919241139507</v>
      </c>
      <c r="H175" s="216">
        <v>64.812048475499907</v>
      </c>
      <c r="I175" s="216">
        <v>66.672235057707994</v>
      </c>
      <c r="J175" s="216">
        <v>72.515147852256305</v>
      </c>
      <c r="K175" s="194">
        <v>69.924083817642199</v>
      </c>
      <c r="L175" s="194">
        <v>74.4094288945942</v>
      </c>
      <c r="M175" s="216">
        <v>79.844878837595203</v>
      </c>
      <c r="N175" s="216">
        <v>74.931732024919</v>
      </c>
      <c r="O175" s="216">
        <v>73.341083357380896</v>
      </c>
      <c r="P175" s="216">
        <v>67.530577281754603</v>
      </c>
      <c r="Q175" s="216">
        <v>72.567939811574306</v>
      </c>
      <c r="R175" s="216">
        <v>66.740741747650702</v>
      </c>
      <c r="S175" s="216">
        <v>66.116338709045493</v>
      </c>
      <c r="T175" s="216">
        <v>62.436196904355398</v>
      </c>
      <c r="U175" s="216">
        <v>48.236427535931703</v>
      </c>
      <c r="V175" s="216">
        <v>48.177219675761002</v>
      </c>
      <c r="W175" s="216">
        <v>47.3443323663518</v>
      </c>
      <c r="X175" s="216">
        <f t="shared" ref="X175:Z175" si="77">X151*100/X130</f>
        <v>46.974661393627869</v>
      </c>
      <c r="Y175" s="216">
        <f t="shared" si="77"/>
        <v>45.033760342019903</v>
      </c>
      <c r="Z175" s="216">
        <f t="shared" si="77"/>
        <v>44.071588581829474</v>
      </c>
      <c r="AA175" s="216">
        <f t="shared" ref="AA175" si="78">AA151*100/AA130</f>
        <v>50.977779423730361</v>
      </c>
      <c r="AB175" s="216">
        <f t="shared" ref="AB175" si="79">AB151*100/AB130</f>
        <v>39.951167418557702</v>
      </c>
    </row>
    <row r="176" spans="1:28" x14ac:dyDescent="0.25">
      <c r="A176" s="197" t="s">
        <v>205</v>
      </c>
      <c r="B176" s="218">
        <v>75.6105728289225</v>
      </c>
      <c r="C176" s="219">
        <v>76.509870012095107</v>
      </c>
      <c r="D176" s="219">
        <v>68.3911218024829</v>
      </c>
      <c r="E176" s="219">
        <v>72.749347337049102</v>
      </c>
      <c r="F176" s="219">
        <v>67.711485122019496</v>
      </c>
      <c r="G176" s="219">
        <v>67.649167247506199</v>
      </c>
      <c r="H176" s="219">
        <v>70.6206590929512</v>
      </c>
      <c r="I176" s="219">
        <v>69.852634298225695</v>
      </c>
      <c r="J176" s="219">
        <v>71.987249825931897</v>
      </c>
      <c r="K176" s="199">
        <v>73.666263428820002</v>
      </c>
      <c r="L176" s="199">
        <v>73.644797279587394</v>
      </c>
      <c r="M176" s="219">
        <v>71.7789908440012</v>
      </c>
      <c r="N176" s="219">
        <v>71.779569874539106</v>
      </c>
      <c r="O176" s="219">
        <v>74.211914194086503</v>
      </c>
      <c r="P176" s="219">
        <v>73.048326080523594</v>
      </c>
      <c r="Q176" s="219">
        <v>72.310713518811994</v>
      </c>
      <c r="R176" s="219">
        <v>74.5152442843318</v>
      </c>
      <c r="S176" s="219">
        <v>68.400601994569001</v>
      </c>
      <c r="T176" s="219">
        <v>64.654724156486296</v>
      </c>
      <c r="U176" s="219">
        <v>61.895248416748998</v>
      </c>
      <c r="V176" s="219">
        <v>62.350064824399901</v>
      </c>
      <c r="W176" s="219">
        <v>59.386610800053397</v>
      </c>
      <c r="X176" s="219">
        <f t="shared" ref="X176:Z176" si="80">X152*100/X131</f>
        <v>56.523449240114708</v>
      </c>
      <c r="Y176" s="219">
        <f t="shared" si="80"/>
        <v>53.975903155003863</v>
      </c>
      <c r="Z176" s="219">
        <f t="shared" si="80"/>
        <v>53.908900464959856</v>
      </c>
      <c r="AA176" s="219">
        <f t="shared" ref="AA176" si="81">AA152*100/AA131</f>
        <v>57.586788093533038</v>
      </c>
      <c r="AB176" s="219">
        <f t="shared" ref="AB176" si="82">AB152*100/AB131</f>
        <v>52.400574753604218</v>
      </c>
    </row>
    <row r="177" spans="1:28" x14ac:dyDescent="0.25">
      <c r="A177" s="193" t="s">
        <v>206</v>
      </c>
      <c r="B177" s="216">
        <v>20.9573115652383</v>
      </c>
      <c r="C177" s="216">
        <v>18.4892315795827</v>
      </c>
      <c r="D177" s="216">
        <v>15.6224037890294</v>
      </c>
      <c r="E177" s="216">
        <v>12.513909286664999</v>
      </c>
      <c r="F177" s="216">
        <v>16.3241724205099</v>
      </c>
      <c r="G177" s="216">
        <v>10.626297275716199</v>
      </c>
      <c r="H177" s="216">
        <v>7.6291201744571104</v>
      </c>
      <c r="I177" s="216">
        <v>12.169907469625</v>
      </c>
      <c r="J177" s="216">
        <v>12.887165047348899</v>
      </c>
      <c r="K177" s="194">
        <v>13.5534813592035</v>
      </c>
      <c r="L177" s="194">
        <v>8.9886209539068904</v>
      </c>
      <c r="M177" s="216">
        <v>9.7464625466749801</v>
      </c>
      <c r="N177" s="216">
        <v>10.523280942806499</v>
      </c>
      <c r="O177" s="216">
        <v>14.0700364675718</v>
      </c>
      <c r="P177" s="216">
        <v>14.9744203346864</v>
      </c>
      <c r="Q177" s="216">
        <v>7.3179392827908396</v>
      </c>
      <c r="R177" s="216">
        <v>4.2739829922106303</v>
      </c>
      <c r="S177" s="216">
        <v>10.146246856071601</v>
      </c>
      <c r="T177" s="216">
        <v>15.855353735365</v>
      </c>
      <c r="U177" s="216">
        <v>10.813550539193299</v>
      </c>
      <c r="V177" s="216">
        <v>5.4509977000388696</v>
      </c>
      <c r="W177" s="216">
        <v>3.03691068467359</v>
      </c>
      <c r="X177" s="216">
        <f t="shared" ref="X177:Z177" si="83">X153*100/X132</f>
        <v>12.691432396646274</v>
      </c>
      <c r="Y177" s="216">
        <f t="shared" si="83"/>
        <v>25.048984899154988</v>
      </c>
      <c r="Z177" s="216">
        <f t="shared" si="83"/>
        <v>32.200329380226371</v>
      </c>
      <c r="AA177" s="216">
        <f t="shared" ref="AA177" si="84">AA153*100/AA132</f>
        <v>22.530569858879005</v>
      </c>
      <c r="AB177" s="216">
        <f t="shared" ref="AB177" si="85">AB153*100/AB132</f>
        <v>16.735487630714676</v>
      </c>
    </row>
    <row r="178" spans="1:28" x14ac:dyDescent="0.25">
      <c r="A178" s="197" t="s">
        <v>207</v>
      </c>
      <c r="B178" s="218">
        <v>35.286785120352199</v>
      </c>
      <c r="C178" s="219">
        <v>22.083986745203401</v>
      </c>
      <c r="D178" s="219">
        <v>10.104141235648401</v>
      </c>
      <c r="E178" s="219">
        <v>14.177051806178101</v>
      </c>
      <c r="F178" s="219">
        <v>50.451096791792899</v>
      </c>
      <c r="G178" s="219">
        <v>77.703613537461806</v>
      </c>
      <c r="H178" s="219">
        <v>67.102765393060096</v>
      </c>
      <c r="I178" s="219">
        <v>69.716346441970799</v>
      </c>
      <c r="J178" s="219">
        <v>70.379703991606604</v>
      </c>
      <c r="K178" s="199">
        <v>66.525185332308794</v>
      </c>
      <c r="L178" s="199">
        <v>73.205618395587706</v>
      </c>
      <c r="M178" s="219">
        <v>43.6202828194563</v>
      </c>
      <c r="N178" s="219">
        <v>44.913237057369102</v>
      </c>
      <c r="O178" s="219">
        <v>60.210147719077398</v>
      </c>
      <c r="P178" s="219">
        <v>57.632100182346903</v>
      </c>
      <c r="Q178" s="219">
        <v>65.752249940546307</v>
      </c>
      <c r="R178" s="219">
        <v>54.088780937528298</v>
      </c>
      <c r="S178" s="219">
        <v>57.863632759612202</v>
      </c>
      <c r="T178" s="219">
        <v>45.2414437156703</v>
      </c>
      <c r="U178" s="219">
        <v>43.264641126836899</v>
      </c>
      <c r="V178" s="219">
        <v>47.898866293595397</v>
      </c>
      <c r="W178" s="219">
        <v>55.678410336106602</v>
      </c>
      <c r="X178" s="219">
        <f t="shared" ref="X178:Z178" si="86">X154*100/X133</f>
        <v>26.449531580290031</v>
      </c>
      <c r="Y178" s="219">
        <f t="shared" si="86"/>
        <v>15.972894877738902</v>
      </c>
      <c r="Z178" s="219">
        <f t="shared" si="86"/>
        <v>21.817389644694522</v>
      </c>
      <c r="AA178" s="219">
        <f t="shared" ref="AA178" si="87">AA154*100/AA133</f>
        <v>57.557641178320281</v>
      </c>
      <c r="AB178" s="219">
        <f t="shared" ref="AB178" si="88">AB154*100/AB133</f>
        <v>68.847045686701691</v>
      </c>
    </row>
    <row r="179" spans="1:28" x14ac:dyDescent="0.25">
      <c r="A179" s="193" t="s">
        <v>208</v>
      </c>
      <c r="B179" s="216">
        <v>1.2774937114193401</v>
      </c>
      <c r="C179" s="216">
        <v>1.29775257967033</v>
      </c>
      <c r="D179" s="216">
        <v>15.112113883788799</v>
      </c>
      <c r="E179" s="216">
        <v>24.1801102664563</v>
      </c>
      <c r="F179" s="216">
        <v>26.120829998828199</v>
      </c>
      <c r="G179" s="216">
        <v>26.626051492808799</v>
      </c>
      <c r="H179" s="216">
        <v>58.619353617273298</v>
      </c>
      <c r="I179" s="216">
        <v>54.135725339211803</v>
      </c>
      <c r="J179" s="216">
        <v>44.290677192305502</v>
      </c>
      <c r="K179" s="202" t="s">
        <v>252</v>
      </c>
      <c r="L179" s="202" t="s">
        <v>252</v>
      </c>
      <c r="M179" s="216">
        <v>43.070886557054401</v>
      </c>
      <c r="N179" s="216">
        <v>17.285734151202899</v>
      </c>
      <c r="O179" s="216">
        <v>21.148042764116401</v>
      </c>
      <c r="P179" s="216">
        <v>25.983903381145002</v>
      </c>
      <c r="Q179" s="216">
        <v>21.130950252776199</v>
      </c>
      <c r="R179" s="216">
        <v>31.5103952842301</v>
      </c>
      <c r="S179" s="216">
        <v>35.535442480662702</v>
      </c>
      <c r="T179" s="216">
        <v>57.4283912648701</v>
      </c>
      <c r="U179" s="216">
        <v>70.865833598010695</v>
      </c>
      <c r="V179" s="216">
        <v>41.200800652617097</v>
      </c>
      <c r="W179" s="216">
        <v>21.6314292984611</v>
      </c>
      <c r="X179" s="216">
        <f t="shared" ref="X179:Z179" si="89">X155*100/X134</f>
        <v>59.296547942677201</v>
      </c>
      <c r="Y179" s="216">
        <f t="shared" si="89"/>
        <v>55.33566180251362</v>
      </c>
      <c r="Z179" s="216">
        <f t="shared" si="89"/>
        <v>30.773601233816549</v>
      </c>
      <c r="AA179" s="216">
        <f t="shared" ref="AA179" si="90">AA155*100/AA134</f>
        <v>37.589261190936249</v>
      </c>
      <c r="AB179" s="216">
        <f t="shared" ref="AB179" si="91">AB155*100/AB134</f>
        <v>25.131685463482697</v>
      </c>
    </row>
    <row r="180" spans="1:28" x14ac:dyDescent="0.25">
      <c r="A180" s="193" t="s">
        <v>209</v>
      </c>
      <c r="B180" s="216">
        <v>74.141648779849604</v>
      </c>
      <c r="C180" s="216">
        <v>48.341007134195401</v>
      </c>
      <c r="D180" s="216">
        <v>52.803050980659499</v>
      </c>
      <c r="E180" s="216">
        <v>52.342475258214499</v>
      </c>
      <c r="F180" s="216">
        <v>16.948713935691401</v>
      </c>
      <c r="G180" s="216">
        <v>32.027372826165397</v>
      </c>
      <c r="H180" s="216">
        <v>58.0097877212418</v>
      </c>
      <c r="I180" s="216">
        <v>10.8965174085393</v>
      </c>
      <c r="J180" s="216">
        <v>19.616851858887401</v>
      </c>
      <c r="K180" s="202" t="s">
        <v>252</v>
      </c>
      <c r="L180" s="202" t="s">
        <v>252</v>
      </c>
      <c r="M180" s="216">
        <v>37.586646111190802</v>
      </c>
      <c r="N180" s="216">
        <v>14.8628799492638</v>
      </c>
      <c r="O180" s="216">
        <v>0.947190441932379</v>
      </c>
      <c r="P180" s="216">
        <v>2.0281408096433702</v>
      </c>
      <c r="Q180" s="216">
        <v>8.7915146447255506</v>
      </c>
      <c r="R180" s="216">
        <v>4.0187158593460701</v>
      </c>
      <c r="S180" s="216">
        <v>1.3187884031028501</v>
      </c>
      <c r="T180" s="216">
        <v>1.3892913525561399</v>
      </c>
      <c r="U180" s="216">
        <v>2.3139585778303502</v>
      </c>
      <c r="V180" s="216">
        <v>11.116475137226599</v>
      </c>
      <c r="W180" s="216">
        <v>11.2219381373696</v>
      </c>
      <c r="X180" s="216">
        <f t="shared" ref="X180:Z180" si="92">X156*100/X135</f>
        <v>8.8100460419733952</v>
      </c>
      <c r="Y180" s="216">
        <f t="shared" si="92"/>
        <v>22.500478223662491</v>
      </c>
      <c r="Z180" s="216">
        <f t="shared" si="92"/>
        <v>13.639289920893273</v>
      </c>
      <c r="AA180" s="216">
        <f t="shared" ref="AA180" si="93">AA156*100/AA135</f>
        <v>10.268588581328249</v>
      </c>
      <c r="AB180" s="216">
        <f t="shared" ref="AB180" si="94">AB156*100/AB135</f>
        <v>5.5249021710319308</v>
      </c>
    </row>
    <row r="181" spans="1:28" x14ac:dyDescent="0.25">
      <c r="A181" s="193" t="s">
        <v>210</v>
      </c>
      <c r="B181" s="216">
        <v>22.809079136228799</v>
      </c>
      <c r="C181" s="216">
        <v>19.850887199832201</v>
      </c>
      <c r="D181" s="216">
        <v>18.688290692859201</v>
      </c>
      <c r="E181" s="216">
        <v>24.531046143923199</v>
      </c>
      <c r="F181" s="216">
        <v>13.693390061857301</v>
      </c>
      <c r="G181" s="216">
        <v>13.367004985996701</v>
      </c>
      <c r="H181" s="216">
        <v>15.063427500507901</v>
      </c>
      <c r="I181" s="216">
        <v>21.055952189064701</v>
      </c>
      <c r="J181" s="216">
        <v>20.305999753292699</v>
      </c>
      <c r="K181" s="202" t="s">
        <v>252</v>
      </c>
      <c r="L181" s="202" t="s">
        <v>252</v>
      </c>
      <c r="M181" s="216">
        <v>11.2217057030795</v>
      </c>
      <c r="N181" s="216">
        <v>6.1248335699189704</v>
      </c>
      <c r="O181" s="216">
        <v>3.1682110849918499</v>
      </c>
      <c r="P181" s="216">
        <v>4.48922321777835</v>
      </c>
      <c r="Q181" s="216">
        <v>10.041703614474599</v>
      </c>
      <c r="R181" s="216">
        <v>13.2875774647465</v>
      </c>
      <c r="S181" s="216">
        <v>14.6045314298095</v>
      </c>
      <c r="T181" s="216">
        <v>10.8145501188227</v>
      </c>
      <c r="U181" s="216">
        <v>11.917623486380499</v>
      </c>
      <c r="V181" s="216">
        <v>12.901644806447299</v>
      </c>
      <c r="W181" s="216">
        <v>14.901344862348299</v>
      </c>
      <c r="X181" s="216">
        <f t="shared" ref="X181:Z181" si="95">X157*100/X136</f>
        <v>13.363356961388291</v>
      </c>
      <c r="Y181" s="216">
        <f t="shared" si="95"/>
        <v>9.2148205318147856</v>
      </c>
      <c r="Z181" s="216">
        <f t="shared" si="95"/>
        <v>7.8332594361187589</v>
      </c>
      <c r="AA181" s="216">
        <f t="shared" ref="AA181" si="96">AA157*100/AA136</f>
        <v>4.5039107422032547</v>
      </c>
      <c r="AB181" s="216">
        <f t="shared" ref="AB181" si="97">AB157*100/AB136</f>
        <v>3.5743037416303496</v>
      </c>
    </row>
    <row r="182" spans="1:28" x14ac:dyDescent="0.25">
      <c r="A182" s="203" t="s">
        <v>211</v>
      </c>
      <c r="B182" s="211">
        <v>62.878134485636501</v>
      </c>
      <c r="C182" s="211">
        <v>62.2855253272742</v>
      </c>
      <c r="D182" s="211">
        <v>66.555538807218099</v>
      </c>
      <c r="E182" s="211">
        <v>61.863184080441599</v>
      </c>
      <c r="F182" s="211">
        <v>58.829603053680302</v>
      </c>
      <c r="G182" s="211">
        <v>62.622178786135002</v>
      </c>
      <c r="H182" s="211">
        <v>63.992270949453598</v>
      </c>
      <c r="I182" s="211">
        <v>66.569615667038306</v>
      </c>
      <c r="J182" s="211">
        <v>67.238837396981793</v>
      </c>
      <c r="K182" s="204">
        <v>69.289008593430395</v>
      </c>
      <c r="L182" s="204">
        <v>67.672627069315595</v>
      </c>
      <c r="M182" s="211">
        <v>67.610036995825595</v>
      </c>
      <c r="N182" s="211">
        <v>69.542762657765294</v>
      </c>
      <c r="O182" s="211">
        <v>70.862933082796303</v>
      </c>
      <c r="P182" s="211">
        <v>70.875629972338501</v>
      </c>
      <c r="Q182" s="211">
        <v>71.921012301931299</v>
      </c>
      <c r="R182" s="211">
        <v>72.543014216273406</v>
      </c>
      <c r="S182" s="211">
        <v>70.773713989203898</v>
      </c>
      <c r="T182" s="211">
        <v>68.092450533328005</v>
      </c>
      <c r="U182" s="211">
        <v>68.303589046660704</v>
      </c>
      <c r="V182" s="211">
        <v>68.739242514267602</v>
      </c>
      <c r="W182" s="211">
        <v>63.305694171848501</v>
      </c>
      <c r="X182" s="211">
        <f t="shared" ref="X182:Z182" si="98">X158*100/X137</f>
        <v>64.746114701082348</v>
      </c>
      <c r="Y182" s="211">
        <f t="shared" si="98"/>
        <v>61.129902124715883</v>
      </c>
      <c r="Z182" s="211">
        <f t="shared" si="98"/>
        <v>58.933930153706719</v>
      </c>
      <c r="AA182" s="211">
        <f t="shared" ref="AA182" si="99">AA158*100/AA137</f>
        <v>57.364280618104303</v>
      </c>
      <c r="AB182" s="211">
        <f t="shared" ref="AB182" si="100">AB158*100/AB137</f>
        <v>54.562414498231007</v>
      </c>
    </row>
    <row r="183" spans="1:28" ht="25.5" x14ac:dyDescent="0.25">
      <c r="A183" s="206" t="s">
        <v>212</v>
      </c>
      <c r="B183" s="220">
        <v>74.857690438125104</v>
      </c>
      <c r="C183" s="220">
        <v>74.374763659567506</v>
      </c>
      <c r="D183" s="220">
        <v>68.295747646338199</v>
      </c>
      <c r="E183" s="220">
        <v>72.475371628257506</v>
      </c>
      <c r="F183" s="220">
        <v>68.808916440161696</v>
      </c>
      <c r="G183" s="220">
        <v>68.790265474614301</v>
      </c>
      <c r="H183" s="220">
        <v>70.002202234691794</v>
      </c>
      <c r="I183" s="220">
        <v>69.441556336527199</v>
      </c>
      <c r="J183" s="220">
        <v>72.055957893607498</v>
      </c>
      <c r="K183" s="207">
        <v>73.253628057638295</v>
      </c>
      <c r="L183" s="207">
        <v>73.716601514571394</v>
      </c>
      <c r="M183" s="220">
        <v>72.681309861247399</v>
      </c>
      <c r="N183" s="220">
        <v>72.235246900778293</v>
      </c>
      <c r="O183" s="220">
        <v>74.091023790722701</v>
      </c>
      <c r="P183" s="220">
        <v>72.294427721679398</v>
      </c>
      <c r="Q183" s="220">
        <v>72.349157391775194</v>
      </c>
      <c r="R183" s="220">
        <v>73.676885320746393</v>
      </c>
      <c r="S183" s="220">
        <v>68.180484517956401</v>
      </c>
      <c r="T183" s="220">
        <v>64.457108962081605</v>
      </c>
      <c r="U183" s="220">
        <v>60.480834477296902</v>
      </c>
      <c r="V183" s="220">
        <v>60.696491772799597</v>
      </c>
      <c r="W183" s="220">
        <v>479.27582546307599</v>
      </c>
      <c r="X183" s="220">
        <f t="shared" ref="X183:Z183" si="101">X159*100/X138</f>
        <v>55.168416791389888</v>
      </c>
      <c r="Y183" s="220">
        <f t="shared" si="101"/>
        <v>52.17156653121252</v>
      </c>
      <c r="Z183" s="220">
        <f t="shared" si="101"/>
        <v>51.987305575733515</v>
      </c>
      <c r="AA183" s="220">
        <f t="shared" ref="AA183" si="102">AA159*100/AA138</f>
        <v>56.611993711378496</v>
      </c>
      <c r="AB183" s="220">
        <f t="shared" ref="AB183" si="103">AB159*100/AB138</f>
        <v>50.787921554634956</v>
      </c>
    </row>
    <row r="184" spans="1:28" x14ac:dyDescent="0.25">
      <c r="A184" s="209" t="s">
        <v>213</v>
      </c>
      <c r="B184" s="220">
        <v>67.726676278259305</v>
      </c>
      <c r="C184" s="220">
        <v>66.819030248679098</v>
      </c>
      <c r="D184" s="220">
        <v>67.250316424329199</v>
      </c>
      <c r="E184" s="220">
        <v>65.663983866091698</v>
      </c>
      <c r="F184" s="220">
        <v>62.008841430379903</v>
      </c>
      <c r="G184" s="220">
        <v>64.659343576152295</v>
      </c>
      <c r="H184" s="220">
        <v>65.9732038832624</v>
      </c>
      <c r="I184" s="220">
        <v>67.529298285380904</v>
      </c>
      <c r="J184" s="220">
        <v>68.941929293711794</v>
      </c>
      <c r="K184" s="207">
        <v>70.760779251543596</v>
      </c>
      <c r="L184" s="207">
        <v>70.128576557864506</v>
      </c>
      <c r="M184" s="220">
        <v>69.794436128283095</v>
      </c>
      <c r="N184" s="220">
        <v>70.521758843443905</v>
      </c>
      <c r="O184" s="220">
        <v>72.128357960169495</v>
      </c>
      <c r="P184" s="220">
        <v>71.522247015927206</v>
      </c>
      <c r="Q184" s="220">
        <v>72.109661324873102</v>
      </c>
      <c r="R184" s="220">
        <v>73.026073043182706</v>
      </c>
      <c r="S184" s="220">
        <v>69.541375663055206</v>
      </c>
      <c r="T184" s="220">
        <v>66.340509475727103</v>
      </c>
      <c r="U184" s="220">
        <v>64.103499658293501</v>
      </c>
      <c r="V184" s="220">
        <v>64.697770485492896</v>
      </c>
      <c r="W184" s="220">
        <v>60.472373443419897</v>
      </c>
      <c r="X184" s="220">
        <f t="shared" ref="X184:Z184" si="104">X160*100/X139</f>
        <v>59.353194461386671</v>
      </c>
      <c r="Y184" s="220">
        <f t="shared" si="104"/>
        <v>55.186065279603831</v>
      </c>
      <c r="Z184" s="220">
        <f t="shared" si="104"/>
        <v>54.314530677952305</v>
      </c>
      <c r="AA184" s="220">
        <f t="shared" ref="AA184" si="105">AA160*100/AA139</f>
        <v>56.915404226970253</v>
      </c>
      <c r="AB184" s="220">
        <f t="shared" ref="AB184" si="106">AB160*100/AB139</f>
        <v>52.653312126087627</v>
      </c>
    </row>
    <row r="185" spans="1:28" x14ac:dyDescent="0.25">
      <c r="A185" s="210" t="s">
        <v>214</v>
      </c>
      <c r="B185" s="211">
        <v>57.229224652639999</v>
      </c>
      <c r="C185" s="211">
        <v>54.720772319848699</v>
      </c>
      <c r="D185" s="211">
        <v>55.000801328910697</v>
      </c>
      <c r="E185" s="211">
        <v>55.479831619104502</v>
      </c>
      <c r="F185" s="211">
        <v>54.864767567277703</v>
      </c>
      <c r="G185" s="211">
        <v>58.060658797794702</v>
      </c>
      <c r="H185" s="211">
        <v>59.779034995557403</v>
      </c>
      <c r="I185" s="211">
        <v>61.231259644174102</v>
      </c>
      <c r="J185" s="211">
        <v>62.605790491430497</v>
      </c>
      <c r="K185" s="204">
        <v>65.795527797254707</v>
      </c>
      <c r="L185" s="204">
        <v>64.314910134686002</v>
      </c>
      <c r="M185" s="211">
        <v>64.049616592367101</v>
      </c>
      <c r="N185" s="211">
        <v>66.687078957938098</v>
      </c>
      <c r="O185" s="211">
        <v>69.289613573902301</v>
      </c>
      <c r="P185" s="211">
        <v>69.491997429067894</v>
      </c>
      <c r="Q185" s="211">
        <v>70.232325708522694</v>
      </c>
      <c r="R185" s="211">
        <v>71.366174574160695</v>
      </c>
      <c r="S185" s="211">
        <v>68.327601405110499</v>
      </c>
      <c r="T185" s="211">
        <v>65.333733329723501</v>
      </c>
      <c r="U185" s="211">
        <v>62.9645066057832</v>
      </c>
      <c r="V185" s="211">
        <v>63.656914077183401</v>
      </c>
      <c r="W185" s="211">
        <f>W161*100/W140</f>
        <v>94.851865515564185</v>
      </c>
      <c r="X185" s="211">
        <f t="shared" ref="X185:Z185" si="107">X161*100/X140</f>
        <v>58.296614681642247</v>
      </c>
      <c r="Y185" s="211">
        <f t="shared" si="107"/>
        <v>53.761131180283527</v>
      </c>
      <c r="Z185" s="211">
        <f t="shared" si="107"/>
        <v>53.422415013500419</v>
      </c>
      <c r="AA185" s="211">
        <f t="shared" ref="AA185" si="108">AA161*100/AA140</f>
        <v>56.610953753867996</v>
      </c>
      <c r="AB185" s="211">
        <f t="shared" ref="AB185" si="109">AB161*100/AB140</f>
        <v>52.127301222874109</v>
      </c>
    </row>
    <row r="186" spans="1:28" x14ac:dyDescent="0.25">
      <c r="A186" s="210" t="s">
        <v>215</v>
      </c>
      <c r="B186" s="211">
        <v>23.306581594904099</v>
      </c>
      <c r="C186" s="211">
        <v>20.4176618130933</v>
      </c>
      <c r="D186" s="211">
        <v>20.813291725810998</v>
      </c>
      <c r="E186" s="211">
        <v>25.330011224571201</v>
      </c>
      <c r="F186" s="211">
        <v>13.9459960244063</v>
      </c>
      <c r="G186" s="211">
        <v>14.323152096012301</v>
      </c>
      <c r="H186" s="211">
        <v>16.0899574794412</v>
      </c>
      <c r="I186" s="211">
        <v>21.150926070751702</v>
      </c>
      <c r="J186" s="211">
        <v>20.572881145893302</v>
      </c>
      <c r="K186" s="202" t="s">
        <v>252</v>
      </c>
      <c r="L186" s="202" t="s">
        <v>252</v>
      </c>
      <c r="M186" s="211">
        <v>12.1829998121696</v>
      </c>
      <c r="N186" s="211">
        <v>6.3809807675247603</v>
      </c>
      <c r="O186" s="211">
        <v>3.2279318963927799</v>
      </c>
      <c r="P186" s="211">
        <v>4.4839660719827199</v>
      </c>
      <c r="Q186" s="211">
        <v>10.0718333837599</v>
      </c>
      <c r="R186" s="211">
        <v>13.313615719437401</v>
      </c>
      <c r="S186" s="211">
        <v>14.450882705435699</v>
      </c>
      <c r="T186" s="211">
        <v>10.740093639746201</v>
      </c>
      <c r="U186" s="211">
        <v>12.2902050789853</v>
      </c>
      <c r="V186" s="211">
        <v>13.109337126446</v>
      </c>
      <c r="W186" s="211">
        <v>14.812356685466</v>
      </c>
      <c r="X186" s="211">
        <f t="shared" ref="X186:Z186" si="110">X162*100/X141</f>
        <v>13.514069344714144</v>
      </c>
      <c r="Y186" s="211">
        <f t="shared" si="110"/>
        <v>9.5859994638503832</v>
      </c>
      <c r="Z186" s="211">
        <f t="shared" si="110"/>
        <v>8.0687940819910651</v>
      </c>
      <c r="AA186" s="211">
        <f t="shared" ref="AA186" si="111">AA162*100/AA141</f>
        <v>4.8038608317298666</v>
      </c>
      <c r="AB186" s="211">
        <f t="shared" ref="AB186" si="112">AB162*100/AB141</f>
        <v>3.7237011640929318</v>
      </c>
    </row>
    <row r="187" spans="1:28" x14ac:dyDescent="0.25">
      <c r="A187" s="212" t="s">
        <v>216</v>
      </c>
      <c r="B187" s="295">
        <v>47.674313760869801</v>
      </c>
      <c r="C187" s="215">
        <v>47.2435939110444</v>
      </c>
      <c r="D187" s="215">
        <v>46.570169653418297</v>
      </c>
      <c r="E187" s="215">
        <v>46.648483447474199</v>
      </c>
      <c r="F187" s="215">
        <v>45.574615115705598</v>
      </c>
      <c r="G187" s="215">
        <v>47.6952213403735</v>
      </c>
      <c r="H187" s="215">
        <v>50.209209935262102</v>
      </c>
      <c r="I187" s="215">
        <v>52.727955691794698</v>
      </c>
      <c r="J187" s="215">
        <v>54.345789782237198</v>
      </c>
      <c r="K187" s="215">
        <v>65.783600851900502</v>
      </c>
      <c r="L187" s="215">
        <v>64.308209427117205</v>
      </c>
      <c r="M187" s="215">
        <v>57.179162645286198</v>
      </c>
      <c r="N187" s="215">
        <v>57.752260334402003</v>
      </c>
      <c r="O187" s="215">
        <v>59.348634672546098</v>
      </c>
      <c r="P187" s="215">
        <v>60.745439107165502</v>
      </c>
      <c r="Q187" s="215">
        <v>63.439543521971302</v>
      </c>
      <c r="R187" s="215">
        <v>64.326304597253895</v>
      </c>
      <c r="S187" s="215">
        <v>61.464055611926099</v>
      </c>
      <c r="T187" s="215">
        <v>59.513715104965101</v>
      </c>
      <c r="U187" s="215">
        <v>58.457762496434299</v>
      </c>
      <c r="V187" s="215">
        <v>59.3608054552016</v>
      </c>
      <c r="W187" s="215">
        <v>85.419130078138096</v>
      </c>
      <c r="X187" s="215">
        <f t="shared" ref="X187:Z187" si="113">X163*100/X142</f>
        <v>54.99746508203625</v>
      </c>
      <c r="Y187" s="215">
        <f t="shared" si="113"/>
        <v>51.42133060300074</v>
      </c>
      <c r="Z187" s="215">
        <f t="shared" si="113"/>
        <v>51.412042073422008</v>
      </c>
      <c r="AA187" s="215">
        <f t="shared" ref="AA187:AB187" si="114">AA163*100/AA142</f>
        <v>54.10790192765073</v>
      </c>
      <c r="AB187" s="215">
        <f t="shared" si="114"/>
        <v>49.494402397419954</v>
      </c>
    </row>
    <row r="188" spans="1:28" x14ac:dyDescent="0.25">
      <c r="A188" s="27" t="s">
        <v>253</v>
      </c>
      <c r="B188" s="27"/>
      <c r="C188" s="27"/>
      <c r="D188" s="27"/>
      <c r="E188" s="27"/>
    </row>
    <row r="189" spans="1:28" x14ac:dyDescent="0.25">
      <c r="A189" s="27" t="s">
        <v>218</v>
      </c>
      <c r="B189" s="27"/>
      <c r="C189" s="27"/>
      <c r="D189" s="27"/>
      <c r="E189" s="27"/>
    </row>
  </sheetData>
  <mergeCells count="26">
    <mergeCell ref="Y172:Z172"/>
    <mergeCell ref="B172:X172"/>
    <mergeCell ref="Y148:Z148"/>
    <mergeCell ref="B28:X28"/>
    <mergeCell ref="B7:X7"/>
    <mergeCell ref="Y28:Z28"/>
    <mergeCell ref="Y7:Z7"/>
    <mergeCell ref="B148:X148"/>
    <mergeCell ref="B127:X127"/>
    <mergeCell ref="B52:X52"/>
    <mergeCell ref="Y52:Z52"/>
    <mergeCell ref="Y127:Z127"/>
    <mergeCell ref="A123:AB123"/>
    <mergeCell ref="A125:AB125"/>
    <mergeCell ref="A146:AB146"/>
    <mergeCell ref="A166:AB166"/>
    <mergeCell ref="A1:AB1"/>
    <mergeCell ref="A3:AB3"/>
    <mergeCell ref="A5:AB5"/>
    <mergeCell ref="A26:AB26"/>
    <mergeCell ref="A46:AB46"/>
    <mergeCell ref="A168:AB168"/>
    <mergeCell ref="A170:AB170"/>
    <mergeCell ref="A50:AB50"/>
    <mergeCell ref="A48:AB48"/>
    <mergeCell ref="A121:AB121"/>
  </mergeCells>
  <pageMargins left="0.7" right="0.7" top="0.75" bottom="0.75" header="0.51180555555555496" footer="0.51180555555555496"/>
  <pageSetup paperSize="9" scale="21" firstPageNumber="0" orientation="portrait" horizontalDpi="300" verticalDpi="300"/>
  <rowBreaks count="3" manualBreakCount="3">
    <brk id="45" max="16383" man="1"/>
    <brk id="120" max="16383" man="1"/>
    <brk id="165" max="16383" man="1"/>
  </rowBreaks>
  <ignoredErrors>
    <ignoredError sqref="Z17:Z21 X38:Z42 X137:Z141 X158:Z162 X17:Y21 AA17:AA21 AA137:AA141 AB17:AB21 AB137:AB141" formulaRange="1"/>
    <ignoredError sqref="AA174:AA187 AA53:AA67" evalError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9"/>
  <sheetViews>
    <sheetView showGridLines="0" zoomScale="55" zoomScaleNormal="55" workbookViewId="0">
      <selection activeCell="AB191" sqref="AB191"/>
    </sheetView>
  </sheetViews>
  <sheetFormatPr defaultColWidth="8.7109375" defaultRowHeight="15" x14ac:dyDescent="0.25"/>
  <cols>
    <col min="1" max="1" width="74.28515625" customWidth="1"/>
    <col min="2" max="2" width="12" customWidth="1"/>
    <col min="3" max="3" width="14" customWidth="1"/>
    <col min="4" max="5" width="15" bestFit="1" customWidth="1"/>
    <col min="6" max="6" width="14" customWidth="1"/>
    <col min="7" max="7" width="14.140625" bestFit="1" customWidth="1"/>
    <col min="8" max="8" width="15" bestFit="1" customWidth="1"/>
    <col min="9" max="10" width="15.140625" bestFit="1" customWidth="1"/>
    <col min="11" max="11" width="15" bestFit="1" customWidth="1"/>
    <col min="12" max="12" width="15.140625" bestFit="1" customWidth="1"/>
    <col min="13" max="13" width="15" bestFit="1" customWidth="1"/>
    <col min="14" max="14" width="15.140625" bestFit="1" customWidth="1"/>
    <col min="15" max="15" width="15.140625" customWidth="1"/>
    <col min="16" max="18" width="15.140625" bestFit="1" customWidth="1"/>
    <col min="19" max="19" width="15" bestFit="1" customWidth="1"/>
    <col min="20" max="23" width="15.140625" bestFit="1" customWidth="1"/>
    <col min="24" max="24" width="15.7109375" customWidth="1"/>
    <col min="25" max="25" width="15.140625" customWidth="1"/>
    <col min="26" max="26" width="15.7109375" customWidth="1"/>
    <col min="27" max="27" width="16" customWidth="1"/>
    <col min="28" max="28" width="16.7109375" customWidth="1"/>
    <col min="29" max="1025" width="11.42578125"/>
  </cols>
  <sheetData>
    <row r="1" spans="1:28" ht="42.75" customHeight="1" x14ac:dyDescent="0.25">
      <c r="A1" s="314" t="s">
        <v>227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</row>
    <row r="2" spans="1:28" ht="11.25" customHeight="1" x14ac:dyDescent="0.25"/>
    <row r="3" spans="1:28" ht="25.5" customHeight="1" x14ac:dyDescent="0.25">
      <c r="A3" s="346" t="s">
        <v>223</v>
      </c>
      <c r="B3" s="346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</row>
    <row r="5" spans="1:28" ht="17.25" customHeight="1" x14ac:dyDescent="0.25">
      <c r="A5" s="347" t="s">
        <v>224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7"/>
      <c r="T5" s="347"/>
      <c r="U5" s="347"/>
      <c r="V5" s="347"/>
      <c r="W5" s="347"/>
      <c r="X5" s="347"/>
      <c r="Y5" s="347"/>
      <c r="Z5" s="347"/>
      <c r="AA5" s="347"/>
      <c r="AB5" s="347"/>
    </row>
    <row r="6" spans="1:28" ht="15.75" thickBot="1" x14ac:dyDescent="0.3">
      <c r="A6" s="191"/>
      <c r="B6" s="19">
        <v>1997</v>
      </c>
      <c r="C6" s="19">
        <v>1998</v>
      </c>
      <c r="D6" s="19">
        <v>1999</v>
      </c>
      <c r="E6" s="19">
        <v>2000</v>
      </c>
      <c r="F6" s="19">
        <v>2001</v>
      </c>
      <c r="G6" s="19">
        <v>2002</v>
      </c>
      <c r="H6" s="19">
        <v>2003</v>
      </c>
      <c r="I6" s="19">
        <v>2004</v>
      </c>
      <c r="J6" s="19">
        <v>2005</v>
      </c>
      <c r="K6" s="19">
        <v>2006</v>
      </c>
      <c r="L6" s="19">
        <v>2007</v>
      </c>
      <c r="M6" s="19">
        <v>2008</v>
      </c>
      <c r="N6" s="19">
        <v>2009</v>
      </c>
      <c r="O6" s="19">
        <v>2010</v>
      </c>
      <c r="P6" s="19">
        <v>2011</v>
      </c>
      <c r="Q6" s="19">
        <v>2012</v>
      </c>
      <c r="R6" s="19">
        <v>2013</v>
      </c>
      <c r="S6" s="19">
        <v>2014</v>
      </c>
      <c r="T6" s="19">
        <v>2015</v>
      </c>
      <c r="U6" s="19">
        <v>2016</v>
      </c>
      <c r="V6" s="19">
        <v>2017</v>
      </c>
      <c r="W6" s="19">
        <v>2018</v>
      </c>
      <c r="X6" s="33">
        <v>2019</v>
      </c>
      <c r="Y6" s="33">
        <v>2020</v>
      </c>
      <c r="Z6" s="33">
        <v>2021</v>
      </c>
      <c r="AA6" s="33">
        <v>2022</v>
      </c>
      <c r="AB6" s="33" t="s">
        <v>256</v>
      </c>
    </row>
    <row r="7" spans="1:28" ht="15.75" customHeight="1" thickBot="1" x14ac:dyDescent="0.3">
      <c r="A7" s="192" t="s">
        <v>169</v>
      </c>
      <c r="B7" s="345" t="s">
        <v>228</v>
      </c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294"/>
      <c r="AB7" s="294"/>
    </row>
    <row r="8" spans="1:28" x14ac:dyDescent="0.25">
      <c r="A8" s="193" t="s">
        <v>202</v>
      </c>
      <c r="B8" s="231">
        <v>39722.369241</v>
      </c>
      <c r="C8" s="231">
        <v>59543.801133000001</v>
      </c>
      <c r="D8" s="231">
        <v>52726.456393</v>
      </c>
      <c r="E8" s="231">
        <v>65027.890200000002</v>
      </c>
      <c r="F8" s="231">
        <v>36897.658889999999</v>
      </c>
      <c r="G8" s="231">
        <v>35291.903630000001</v>
      </c>
      <c r="H8" s="231">
        <v>41514.729379999997</v>
      </c>
      <c r="I8" s="231">
        <v>37732.861949999999</v>
      </c>
      <c r="J8" s="231">
        <v>30841.628189999999</v>
      </c>
      <c r="K8" s="231">
        <v>48443.0141</v>
      </c>
      <c r="L8" s="231">
        <v>47944.579059999996</v>
      </c>
      <c r="M8" s="231">
        <v>35696.694430000003</v>
      </c>
      <c r="N8" s="231">
        <v>20617.547439999998</v>
      </c>
      <c r="O8" s="231">
        <v>28708.043849999998</v>
      </c>
      <c r="P8" s="231">
        <v>41664.944649999998</v>
      </c>
      <c r="Q8" s="231">
        <v>37236.776389999999</v>
      </c>
      <c r="R8" s="231">
        <v>37749.63953</v>
      </c>
      <c r="S8" s="231">
        <v>50845.102440000002</v>
      </c>
      <c r="T8" s="231">
        <v>64305.870069999997</v>
      </c>
      <c r="U8" s="231">
        <v>62599.498319999999</v>
      </c>
      <c r="V8" s="216">
        <v>70406.857300000003</v>
      </c>
      <c r="W8" s="216">
        <v>56210.119339999997</v>
      </c>
      <c r="X8" s="216">
        <v>36103.985449999993</v>
      </c>
      <c r="Y8" s="216">
        <v>35883.417529999992</v>
      </c>
      <c r="Z8" s="216">
        <v>36227.394550000019</v>
      </c>
      <c r="AA8" s="216">
        <v>31100.923929999997</v>
      </c>
      <c r="AB8" s="216">
        <v>26317.772410000001</v>
      </c>
    </row>
    <row r="9" spans="1:28" x14ac:dyDescent="0.25">
      <c r="A9" s="193" t="s">
        <v>203</v>
      </c>
      <c r="B9" s="216">
        <v>9891.4582219999993</v>
      </c>
      <c r="C9" s="216">
        <v>4347.060442</v>
      </c>
      <c r="D9" s="216">
        <v>5878.0733209999999</v>
      </c>
      <c r="E9" s="216">
        <v>10127.289280000001</v>
      </c>
      <c r="F9" s="216">
        <v>9025.5715999999993</v>
      </c>
      <c r="G9" s="216">
        <v>9608.9463400000004</v>
      </c>
      <c r="H9" s="216">
        <v>9130.2845300000008</v>
      </c>
      <c r="I9" s="216">
        <v>12410.224609999999</v>
      </c>
      <c r="J9" s="216">
        <v>20909.2212</v>
      </c>
      <c r="K9" s="216">
        <v>34451.690289999999</v>
      </c>
      <c r="L9" s="216">
        <v>47427.383529999999</v>
      </c>
      <c r="M9" s="216">
        <v>43739.665489999999</v>
      </c>
      <c r="N9" s="216">
        <v>34035.2817</v>
      </c>
      <c r="O9" s="216">
        <v>41130.120389999996</v>
      </c>
      <c r="P9" s="216">
        <v>44966.42497</v>
      </c>
      <c r="Q9" s="216">
        <v>39735.934560000002</v>
      </c>
      <c r="R9" s="216">
        <v>54414.556069999999</v>
      </c>
      <c r="S9" s="216">
        <v>64861.750690000001</v>
      </c>
      <c r="T9" s="216">
        <v>55024.082909999997</v>
      </c>
      <c r="U9" s="216">
        <v>53543.643199999999</v>
      </c>
      <c r="V9" s="216">
        <v>69842.391730000003</v>
      </c>
      <c r="W9" s="216">
        <v>53061.343070000003</v>
      </c>
      <c r="X9" s="216">
        <v>66302.861130000005</v>
      </c>
      <c r="Y9" s="216">
        <v>57057.13865999999</v>
      </c>
      <c r="Z9" s="216">
        <v>65553.180890000003</v>
      </c>
      <c r="AA9" s="216">
        <v>73384.021269999997</v>
      </c>
      <c r="AB9" s="216">
        <v>88784.181069999977</v>
      </c>
    </row>
    <row r="10" spans="1:28" x14ac:dyDescent="0.25">
      <c r="A10" s="193" t="s">
        <v>204</v>
      </c>
      <c r="B10" s="216">
        <v>35084.178530999998</v>
      </c>
      <c r="C10" s="216">
        <v>35744.282123999998</v>
      </c>
      <c r="D10" s="216">
        <v>42895.847211</v>
      </c>
      <c r="E10" s="216">
        <v>42339.14688</v>
      </c>
      <c r="F10" s="216">
        <v>40277.339590000003</v>
      </c>
      <c r="G10" s="216">
        <v>48971.991560000002</v>
      </c>
      <c r="H10" s="216">
        <v>48431.893779999999</v>
      </c>
      <c r="I10" s="216">
        <v>33747.165580000001</v>
      </c>
      <c r="J10" s="216">
        <v>29961.942050000001</v>
      </c>
      <c r="K10" s="216">
        <v>36403.132210000003</v>
      </c>
      <c r="L10" s="216">
        <v>40182.649440000001</v>
      </c>
      <c r="M10" s="216">
        <v>27673.369019999998</v>
      </c>
      <c r="N10" s="216">
        <v>16916.508160000001</v>
      </c>
      <c r="O10" s="216">
        <v>17779.555059999999</v>
      </c>
      <c r="P10" s="216">
        <v>15424.286899999999</v>
      </c>
      <c r="Q10" s="216">
        <v>13469.563599999999</v>
      </c>
      <c r="R10" s="216">
        <v>17100.050889999999</v>
      </c>
      <c r="S10" s="216">
        <v>16227.72658</v>
      </c>
      <c r="T10" s="216">
        <v>14567.537319999999</v>
      </c>
      <c r="U10" s="216">
        <v>13558.12744</v>
      </c>
      <c r="V10" s="216">
        <v>15624.66575</v>
      </c>
      <c r="W10" s="216">
        <v>11472.45911</v>
      </c>
      <c r="X10" s="216">
        <v>13576.253749999996</v>
      </c>
      <c r="Y10" s="216">
        <v>10993.265339999994</v>
      </c>
      <c r="Z10" s="216">
        <v>13038.085039999996</v>
      </c>
      <c r="AA10" s="216">
        <v>10992.888450000002</v>
      </c>
      <c r="AB10" s="216">
        <v>11946.121249999998</v>
      </c>
    </row>
    <row r="11" spans="1:28" x14ac:dyDescent="0.25">
      <c r="A11" s="197" t="s">
        <v>205</v>
      </c>
      <c r="B11" s="218">
        <v>45273.685515999998</v>
      </c>
      <c r="C11" s="219">
        <v>39326.615610000001</v>
      </c>
      <c r="D11" s="219">
        <v>35743.188488</v>
      </c>
      <c r="E11" s="219">
        <v>35732.223019999998</v>
      </c>
      <c r="F11" s="219">
        <v>57564.766329999999</v>
      </c>
      <c r="G11" s="219">
        <v>36390.29062</v>
      </c>
      <c r="H11" s="219">
        <v>37653.66545</v>
      </c>
      <c r="I11" s="219">
        <v>34235.196730000003</v>
      </c>
      <c r="J11" s="219">
        <v>29981.989659999999</v>
      </c>
      <c r="K11" s="219">
        <v>35207.653039999997</v>
      </c>
      <c r="L11" s="219">
        <v>34509.136550000003</v>
      </c>
      <c r="M11" s="219">
        <v>30854.357899999999</v>
      </c>
      <c r="N11" s="219">
        <v>28973.269479999999</v>
      </c>
      <c r="O11" s="219">
        <v>39049.834779999997</v>
      </c>
      <c r="P11" s="219">
        <v>43422.743419999999</v>
      </c>
      <c r="Q11" s="219">
        <v>46793.211499999998</v>
      </c>
      <c r="R11" s="219">
        <v>43231.958890000002</v>
      </c>
      <c r="S11" s="219">
        <v>49959.621829999996</v>
      </c>
      <c r="T11" s="219">
        <v>50270.100550000003</v>
      </c>
      <c r="U11" s="219">
        <v>44745.08973</v>
      </c>
      <c r="V11" s="219">
        <v>56601.034570000003</v>
      </c>
      <c r="W11" s="219">
        <v>47300.796730000002</v>
      </c>
      <c r="X11" s="219">
        <v>62423.002150000037</v>
      </c>
      <c r="Y11" s="219">
        <v>58258.626779999984</v>
      </c>
      <c r="Z11" s="219">
        <v>70587.684060000014</v>
      </c>
      <c r="AA11" s="219">
        <v>100911.03081</v>
      </c>
      <c r="AB11" s="219">
        <v>123065.59189</v>
      </c>
    </row>
    <row r="12" spans="1:28" x14ac:dyDescent="0.25">
      <c r="A12" s="193" t="s">
        <v>206</v>
      </c>
      <c r="B12" s="216">
        <v>7303.7901279999996</v>
      </c>
      <c r="C12" s="216">
        <v>3475.7520490000002</v>
      </c>
      <c r="D12" s="216">
        <v>756.83805900000004</v>
      </c>
      <c r="E12" s="216">
        <v>894.10545000000002</v>
      </c>
      <c r="F12" s="216">
        <v>14864.08174</v>
      </c>
      <c r="G12" s="216">
        <v>2756.2462999999998</v>
      </c>
      <c r="H12" s="216">
        <v>1645.3407</v>
      </c>
      <c r="I12" s="216">
        <v>1334.10311</v>
      </c>
      <c r="J12" s="216">
        <v>2617.7262799999999</v>
      </c>
      <c r="K12" s="216">
        <v>5859.4941799999997</v>
      </c>
      <c r="L12" s="216">
        <v>4036.3574100000001</v>
      </c>
      <c r="M12" s="216">
        <v>5413.2350999999999</v>
      </c>
      <c r="N12" s="216">
        <v>9496.6428899999992</v>
      </c>
      <c r="O12" s="216">
        <v>8592.1288499999991</v>
      </c>
      <c r="P12" s="216">
        <v>11448.498939999999</v>
      </c>
      <c r="Q12" s="216">
        <v>13809.138370000001</v>
      </c>
      <c r="R12" s="216">
        <v>16240.839910000001</v>
      </c>
      <c r="S12" s="216">
        <v>15648.79004</v>
      </c>
      <c r="T12" s="216">
        <v>15599.02312</v>
      </c>
      <c r="U12" s="216">
        <v>12974.93669</v>
      </c>
      <c r="V12" s="216">
        <v>17206.38654</v>
      </c>
      <c r="W12" s="216">
        <v>11994.46588</v>
      </c>
      <c r="X12" s="216">
        <v>14688.036630000006</v>
      </c>
      <c r="Y12" s="216">
        <v>20114.811699999991</v>
      </c>
      <c r="Z12" s="216">
        <v>20824.419049999997</v>
      </c>
      <c r="AA12" s="216">
        <v>15351.878879999998</v>
      </c>
      <c r="AB12" s="216">
        <v>18334.326730000008</v>
      </c>
    </row>
    <row r="13" spans="1:28" x14ac:dyDescent="0.25">
      <c r="A13" s="197" t="s">
        <v>207</v>
      </c>
      <c r="B13" s="218">
        <v>6016.2543269999996</v>
      </c>
      <c r="C13" s="219">
        <v>988.13638100000003</v>
      </c>
      <c r="D13" s="219">
        <v>1262.7833780000001</v>
      </c>
      <c r="E13" s="219">
        <v>272.87200999999999</v>
      </c>
      <c r="F13" s="219">
        <v>239.56057999999999</v>
      </c>
      <c r="G13" s="219">
        <v>237.45713000000001</v>
      </c>
      <c r="H13" s="219">
        <v>350.94722999999999</v>
      </c>
      <c r="I13" s="219">
        <v>558.06014000000005</v>
      </c>
      <c r="J13" s="219">
        <v>492.64154000000002</v>
      </c>
      <c r="K13" s="219">
        <v>980.99539000000004</v>
      </c>
      <c r="L13" s="219">
        <v>390.20123000000001</v>
      </c>
      <c r="M13" s="219">
        <v>200.81736000000001</v>
      </c>
      <c r="N13" s="219">
        <v>224.51517000000001</v>
      </c>
      <c r="O13" s="219">
        <v>340.54185000000001</v>
      </c>
      <c r="P13" s="219">
        <v>656.16647</v>
      </c>
      <c r="Q13" s="219">
        <v>864.57542000000001</v>
      </c>
      <c r="R13" s="219">
        <v>2352.24001</v>
      </c>
      <c r="S13" s="219">
        <v>5155.3214099999996</v>
      </c>
      <c r="T13" s="219">
        <v>3815.6919699999999</v>
      </c>
      <c r="U13" s="219">
        <v>2084.69029</v>
      </c>
      <c r="V13" s="219">
        <v>2638.6066999999998</v>
      </c>
      <c r="W13" s="219">
        <v>2955.23252</v>
      </c>
      <c r="X13" s="219">
        <v>3613.4090799999999</v>
      </c>
      <c r="Y13" s="219">
        <v>5376.5141299999987</v>
      </c>
      <c r="Z13" s="219">
        <v>5133.120280000001</v>
      </c>
      <c r="AA13" s="219">
        <v>4875.4518100000005</v>
      </c>
      <c r="AB13" s="219">
        <v>4086.4497500000007</v>
      </c>
    </row>
    <row r="14" spans="1:28" x14ac:dyDescent="0.25">
      <c r="A14" s="193" t="s">
        <v>208</v>
      </c>
      <c r="B14" s="216">
        <v>2957.7962990000001</v>
      </c>
      <c r="C14" s="216">
        <v>3025.4734699999999</v>
      </c>
      <c r="D14" s="216">
        <v>3292.4852510000001</v>
      </c>
      <c r="E14" s="216">
        <v>5656.5261499999997</v>
      </c>
      <c r="F14" s="216">
        <v>4280.6596200000004</v>
      </c>
      <c r="G14" s="216">
        <v>7636.4160099999999</v>
      </c>
      <c r="H14" s="216">
        <v>4517.1263499999995</v>
      </c>
      <c r="I14" s="216">
        <v>4034.6294499999999</v>
      </c>
      <c r="J14" s="216">
        <v>5910.6707699999997</v>
      </c>
      <c r="K14" s="216">
        <v>4368.3451500000001</v>
      </c>
      <c r="L14" s="216">
        <v>4546.8513300000004</v>
      </c>
      <c r="M14" s="216">
        <v>3545.2852600000001</v>
      </c>
      <c r="N14" s="216">
        <v>2726.53431</v>
      </c>
      <c r="O14" s="216">
        <v>3655.2993299999998</v>
      </c>
      <c r="P14" s="216">
        <v>4227.7143400000004</v>
      </c>
      <c r="Q14" s="216">
        <v>6498.9491799999996</v>
      </c>
      <c r="R14" s="216">
        <v>11622.110430000001</v>
      </c>
      <c r="S14" s="216">
        <v>14106.39697</v>
      </c>
      <c r="T14" s="216">
        <v>14576.71292</v>
      </c>
      <c r="U14" s="216">
        <v>11286.342919999999</v>
      </c>
      <c r="V14" s="216">
        <v>10275.57069</v>
      </c>
      <c r="W14" s="216">
        <v>10519.302159999999</v>
      </c>
      <c r="X14" s="216">
        <v>16788.055650000006</v>
      </c>
      <c r="Y14" s="216">
        <v>22699.239059999996</v>
      </c>
      <c r="Z14" s="216">
        <v>16001.832050000005</v>
      </c>
      <c r="AA14" s="216">
        <v>15353.059820000002</v>
      </c>
      <c r="AB14" s="216">
        <v>17509.161180000003</v>
      </c>
    </row>
    <row r="15" spans="1:28" x14ac:dyDescent="0.25">
      <c r="A15" s="193" t="s">
        <v>209</v>
      </c>
      <c r="B15" s="216">
        <v>24579.420289000002</v>
      </c>
      <c r="C15" s="216">
        <v>35612.514430000003</v>
      </c>
      <c r="D15" s="216">
        <v>41044.817697999999</v>
      </c>
      <c r="E15" s="216">
        <v>64974.471859999998</v>
      </c>
      <c r="F15" s="216">
        <v>51711.280409999999</v>
      </c>
      <c r="G15" s="216">
        <v>62390.233010000004</v>
      </c>
      <c r="H15" s="216">
        <v>43577.524890000001</v>
      </c>
      <c r="I15" s="216">
        <v>34456.6302</v>
      </c>
      <c r="J15" s="216">
        <v>44559.352489999997</v>
      </c>
      <c r="K15" s="216">
        <v>57311.800900000002</v>
      </c>
      <c r="L15" s="216">
        <v>55026.023580000001</v>
      </c>
      <c r="M15" s="216">
        <v>27667.866150000002</v>
      </c>
      <c r="N15" s="216">
        <v>13947.61745</v>
      </c>
      <c r="O15" s="216">
        <v>12547.239250000001</v>
      </c>
      <c r="P15" s="216">
        <v>8035.1113800000003</v>
      </c>
      <c r="Q15" s="216">
        <v>7281.1907199999996</v>
      </c>
      <c r="R15" s="216">
        <v>23944.630399999998</v>
      </c>
      <c r="S15" s="216">
        <v>46898.928489999998</v>
      </c>
      <c r="T15" s="216">
        <v>33886.322039999999</v>
      </c>
      <c r="U15" s="216">
        <v>19600.04508</v>
      </c>
      <c r="V15" s="216">
        <v>27219.50951</v>
      </c>
      <c r="W15" s="216">
        <v>53799.8485</v>
      </c>
      <c r="X15" s="216">
        <v>75153.692849999963</v>
      </c>
      <c r="Y15" s="216">
        <v>88444.473480000001</v>
      </c>
      <c r="Z15" s="216">
        <v>103587.09128000002</v>
      </c>
      <c r="AA15" s="216">
        <v>147281.81187999999</v>
      </c>
      <c r="AB15" s="216">
        <v>287636.16829000006</v>
      </c>
    </row>
    <row r="16" spans="1:28" x14ac:dyDescent="0.25">
      <c r="A16" s="193" t="s">
        <v>210</v>
      </c>
      <c r="B16" s="216">
        <v>8074.3689469999999</v>
      </c>
      <c r="C16" s="216">
        <v>7634.4895370000004</v>
      </c>
      <c r="D16" s="216">
        <v>12521.579815999999</v>
      </c>
      <c r="E16" s="216">
        <v>15789.323850000001</v>
      </c>
      <c r="F16" s="216">
        <v>22071.485250000002</v>
      </c>
      <c r="G16" s="216">
        <v>15113.45228</v>
      </c>
      <c r="H16" s="216">
        <v>17754.85167</v>
      </c>
      <c r="I16" s="216">
        <v>20670.389910000002</v>
      </c>
      <c r="J16" s="216">
        <v>15783.794910000001</v>
      </c>
      <c r="K16" s="216">
        <v>30678.393390000001</v>
      </c>
      <c r="L16" s="216">
        <v>28470.886190000001</v>
      </c>
      <c r="M16" s="216">
        <v>25662.059829999998</v>
      </c>
      <c r="N16" s="216">
        <v>22022.743760000001</v>
      </c>
      <c r="O16" s="216">
        <v>18953.902409999999</v>
      </c>
      <c r="P16" s="216">
        <v>21003.71399</v>
      </c>
      <c r="Q16" s="216">
        <v>24268.588660000001</v>
      </c>
      <c r="R16" s="216">
        <v>31561.645</v>
      </c>
      <c r="S16" s="216">
        <v>27583.879130000001</v>
      </c>
      <c r="T16" s="216">
        <v>24649.097689999999</v>
      </c>
      <c r="U16" s="216">
        <v>27727.027020000001</v>
      </c>
      <c r="V16" s="216">
        <v>29838.726719999999</v>
      </c>
      <c r="W16" s="216">
        <v>36027.88495</v>
      </c>
      <c r="X16" s="216">
        <v>61114.615149999991</v>
      </c>
      <c r="Y16" s="216">
        <v>108298.43507999991</v>
      </c>
      <c r="Z16" s="216">
        <v>101528.27373000003</v>
      </c>
      <c r="AA16" s="216">
        <v>107791.62212000001</v>
      </c>
      <c r="AB16" s="216">
        <v>122343.77254000002</v>
      </c>
    </row>
    <row r="17" spans="1:28" x14ac:dyDescent="0.25">
      <c r="A17" s="203" t="s">
        <v>211</v>
      </c>
      <c r="B17" s="211">
        <v>49613.827463000001</v>
      </c>
      <c r="C17" s="211">
        <v>63890.861575000003</v>
      </c>
      <c r="D17" s="211">
        <v>58604.529713999997</v>
      </c>
      <c r="E17" s="211">
        <v>75155.179480000006</v>
      </c>
      <c r="F17" s="211">
        <v>45923.230490000002</v>
      </c>
      <c r="G17" s="211">
        <v>44900.849970000003</v>
      </c>
      <c r="H17" s="211">
        <v>50645.013910000001</v>
      </c>
      <c r="I17" s="211">
        <v>50143.086560000003</v>
      </c>
      <c r="J17" s="211">
        <v>51750.849390000003</v>
      </c>
      <c r="K17" s="211">
        <v>82894.704389999999</v>
      </c>
      <c r="L17" s="211">
        <v>95371.962589999996</v>
      </c>
      <c r="M17" s="211">
        <v>79436.359920000003</v>
      </c>
      <c r="N17" s="211">
        <v>54652.829140000002</v>
      </c>
      <c r="O17" s="211">
        <v>69838.164239999998</v>
      </c>
      <c r="P17" s="211">
        <v>86631.369619999998</v>
      </c>
      <c r="Q17" s="211">
        <v>76972.710949999993</v>
      </c>
      <c r="R17" s="211">
        <v>92164.195600000006</v>
      </c>
      <c r="S17" s="211">
        <v>115706.85313</v>
      </c>
      <c r="T17" s="211">
        <v>119329.95298</v>
      </c>
      <c r="U17" s="211">
        <v>116143.14152</v>
      </c>
      <c r="V17" s="211">
        <v>140249.24903000001</v>
      </c>
      <c r="W17" s="211">
        <v>109271.46240999999</v>
      </c>
      <c r="X17" s="211">
        <f>SUM(X8:X9)</f>
        <v>102406.84658</v>
      </c>
      <c r="Y17" s="211">
        <f t="shared" ref="Y17:Z17" si="0">SUM(Y8:Y9)</f>
        <v>92940.556189999974</v>
      </c>
      <c r="Z17" s="211">
        <f t="shared" si="0"/>
        <v>101780.57544000002</v>
      </c>
      <c r="AA17" s="211">
        <f t="shared" ref="AA17" si="1">SUM(AA8:AA9)</f>
        <v>104484.94519999999</v>
      </c>
      <c r="AB17" s="211">
        <f t="shared" ref="AB17" si="2">SUM(AB8:AB9)</f>
        <v>115101.95347999998</v>
      </c>
    </row>
    <row r="18" spans="1:28" ht="18" customHeight="1" x14ac:dyDescent="0.25">
      <c r="A18" s="206" t="s">
        <v>212</v>
      </c>
      <c r="B18" s="220">
        <v>80357.864046999995</v>
      </c>
      <c r="C18" s="220">
        <v>75070.897733999998</v>
      </c>
      <c r="D18" s="220">
        <v>78639.035699</v>
      </c>
      <c r="E18" s="220">
        <v>78071.369900000005</v>
      </c>
      <c r="F18" s="211">
        <v>97842.105920000002</v>
      </c>
      <c r="G18" s="211">
        <v>85362.282179999995</v>
      </c>
      <c r="H18" s="211">
        <v>86085.559229999999</v>
      </c>
      <c r="I18" s="211">
        <v>67982.362309999997</v>
      </c>
      <c r="J18" s="211">
        <v>59943.931709999997</v>
      </c>
      <c r="K18" s="211">
        <v>71610.785250000001</v>
      </c>
      <c r="L18" s="211">
        <v>74691.785990000004</v>
      </c>
      <c r="M18" s="211">
        <v>58527.726920000001</v>
      </c>
      <c r="N18" s="211">
        <v>45889.77764</v>
      </c>
      <c r="O18" s="211">
        <v>56829.389840000003</v>
      </c>
      <c r="P18" s="211">
        <v>58847.030319999998</v>
      </c>
      <c r="Q18" s="211">
        <v>60262.775099999999</v>
      </c>
      <c r="R18" s="211">
        <v>60332.00978</v>
      </c>
      <c r="S18" s="211">
        <v>66187.348410000006</v>
      </c>
      <c r="T18" s="211">
        <v>64837.637869999999</v>
      </c>
      <c r="U18" s="211">
        <v>58303.217170000004</v>
      </c>
      <c r="V18" s="211">
        <v>72225.700320000004</v>
      </c>
      <c r="W18" s="211">
        <v>58773.255839999998</v>
      </c>
      <c r="X18" s="220">
        <f>SUM(X10:X11)</f>
        <v>75999.255900000033</v>
      </c>
      <c r="Y18" s="220">
        <f t="shared" ref="Y18:Z18" si="3">SUM(Y10:Y11)</f>
        <v>69251.892119999975</v>
      </c>
      <c r="Z18" s="220">
        <f t="shared" si="3"/>
        <v>83625.769100000005</v>
      </c>
      <c r="AA18" s="220">
        <f t="shared" ref="AA18" si="4">SUM(AA10:AA11)</f>
        <v>111903.91926</v>
      </c>
      <c r="AB18" s="220">
        <f t="shared" ref="AB18" si="5">SUM(AB10:AB11)</f>
        <v>135011.71314000001</v>
      </c>
    </row>
    <row r="19" spans="1:28" x14ac:dyDescent="0.25">
      <c r="A19" s="209" t="s">
        <v>213</v>
      </c>
      <c r="B19" s="220">
        <v>129971.69151</v>
      </c>
      <c r="C19" s="220">
        <v>138961.75930899999</v>
      </c>
      <c r="D19" s="220">
        <v>137243.565413</v>
      </c>
      <c r="E19" s="220">
        <v>153226.54938000001</v>
      </c>
      <c r="F19" s="220">
        <v>143765.33640999999</v>
      </c>
      <c r="G19" s="220">
        <v>130263.13215</v>
      </c>
      <c r="H19" s="220">
        <v>136730.57313999999</v>
      </c>
      <c r="I19" s="220">
        <v>118125.44886999999</v>
      </c>
      <c r="J19" s="220">
        <v>111694.78109999999</v>
      </c>
      <c r="K19" s="220">
        <v>154505.48964000001</v>
      </c>
      <c r="L19" s="220">
        <v>170063.74858000001</v>
      </c>
      <c r="M19" s="220">
        <v>137964.08684</v>
      </c>
      <c r="N19" s="220">
        <v>100542.60678</v>
      </c>
      <c r="O19" s="220">
        <v>126667.55408</v>
      </c>
      <c r="P19" s="220">
        <v>145478.39994</v>
      </c>
      <c r="Q19" s="220">
        <v>137235.48605000001</v>
      </c>
      <c r="R19" s="220">
        <v>152496.20538</v>
      </c>
      <c r="S19" s="220">
        <v>181894.20154000001</v>
      </c>
      <c r="T19" s="220">
        <v>184167.59085000001</v>
      </c>
      <c r="U19" s="220">
        <v>174446.35868999999</v>
      </c>
      <c r="V19" s="220">
        <v>212474.94935000001</v>
      </c>
      <c r="W19" s="220">
        <v>168044.71825000001</v>
      </c>
      <c r="X19" s="220">
        <f>SUM(X8:X11)</f>
        <v>178406.10248000003</v>
      </c>
      <c r="Y19" s="220">
        <f t="shared" ref="Y19:Z19" si="6">SUM(Y8:Y11)</f>
        <v>162192.44830999995</v>
      </c>
      <c r="Z19" s="220">
        <f t="shared" si="6"/>
        <v>185406.34454000002</v>
      </c>
      <c r="AA19" s="220">
        <f t="shared" ref="AA19" si="7">SUM(AA8:AA11)</f>
        <v>216388.86445999998</v>
      </c>
      <c r="AB19" s="220">
        <f t="shared" ref="AB19" si="8">SUM(AB8:AB11)</f>
        <v>250113.66661999997</v>
      </c>
    </row>
    <row r="20" spans="1:28" x14ac:dyDescent="0.25">
      <c r="A20" s="210" t="s">
        <v>214</v>
      </c>
      <c r="B20" s="211">
        <v>143291.735965</v>
      </c>
      <c r="C20" s="211">
        <v>143425.64773900001</v>
      </c>
      <c r="D20" s="211">
        <v>139263.18685</v>
      </c>
      <c r="E20" s="211">
        <v>154393.52684000001</v>
      </c>
      <c r="F20" s="220">
        <v>158868.97873</v>
      </c>
      <c r="G20" s="220">
        <v>133256.83558000001</v>
      </c>
      <c r="H20" s="220">
        <v>138726.86107000001</v>
      </c>
      <c r="I20" s="220">
        <v>120017.61212000001</v>
      </c>
      <c r="J20" s="220">
        <v>114805.14892000001</v>
      </c>
      <c r="K20" s="220">
        <v>161345.97920999999</v>
      </c>
      <c r="L20" s="220">
        <v>174490.30721999999</v>
      </c>
      <c r="M20" s="220">
        <v>143578.13930000001</v>
      </c>
      <c r="N20" s="220">
        <v>110263.76484</v>
      </c>
      <c r="O20" s="220">
        <v>135600.22477999999</v>
      </c>
      <c r="P20" s="220">
        <v>157583.06534999999</v>
      </c>
      <c r="Q20" s="220">
        <v>151909.19983999999</v>
      </c>
      <c r="R20" s="220">
        <v>171089.28529999999</v>
      </c>
      <c r="S20" s="220">
        <v>202698.31299000001</v>
      </c>
      <c r="T20" s="220">
        <v>203582.30593999999</v>
      </c>
      <c r="U20" s="220">
        <v>189505.98566999999</v>
      </c>
      <c r="V20" s="220">
        <v>232319.94258999999</v>
      </c>
      <c r="W20" s="220">
        <v>182994.41665</v>
      </c>
      <c r="X20" s="211">
        <f>SUM(X19,X12:X13)</f>
        <v>196707.54819000006</v>
      </c>
      <c r="Y20" s="211">
        <f t="shared" ref="Y20:Z20" si="9">SUM(Y19,Y12:Y13)</f>
        <v>187683.77413999994</v>
      </c>
      <c r="Z20" s="211">
        <f t="shared" si="9"/>
        <v>211363.88387000002</v>
      </c>
      <c r="AA20" s="211">
        <f t="shared" ref="AA20" si="10">SUM(AA19,AA12:AA13)</f>
        <v>236616.19514999999</v>
      </c>
      <c r="AB20" s="211">
        <f t="shared" ref="AB20" si="11">SUM(AB19,AB12:AB13)</f>
        <v>272534.44310000003</v>
      </c>
    </row>
    <row r="21" spans="1:28" x14ac:dyDescent="0.25">
      <c r="A21" s="210" t="s">
        <v>215</v>
      </c>
      <c r="B21" s="211">
        <v>35611.585534999998</v>
      </c>
      <c r="C21" s="211">
        <v>46272.477437000001</v>
      </c>
      <c r="D21" s="211">
        <v>56858.882765000002</v>
      </c>
      <c r="E21" s="211">
        <v>86420.321859999996</v>
      </c>
      <c r="F21" s="211">
        <v>78063.425279999996</v>
      </c>
      <c r="G21" s="211">
        <v>85140.101299999995</v>
      </c>
      <c r="H21" s="211">
        <v>65849.502909999996</v>
      </c>
      <c r="I21" s="211">
        <v>59161.649559999998</v>
      </c>
      <c r="J21" s="211">
        <v>66253.818169999999</v>
      </c>
      <c r="K21" s="211">
        <v>92358.539439999993</v>
      </c>
      <c r="L21" s="211">
        <v>88043.761100000003</v>
      </c>
      <c r="M21" s="211">
        <v>56875.211239999997</v>
      </c>
      <c r="N21" s="211">
        <v>38696.895519999998</v>
      </c>
      <c r="O21" s="211">
        <v>35156.440990000003</v>
      </c>
      <c r="P21" s="211">
        <v>33266.539709999997</v>
      </c>
      <c r="Q21" s="211">
        <v>38048.728560000003</v>
      </c>
      <c r="R21" s="211">
        <v>67128.385829999999</v>
      </c>
      <c r="S21" s="211">
        <v>88589.204589999994</v>
      </c>
      <c r="T21" s="211">
        <v>73112.13265</v>
      </c>
      <c r="U21" s="211">
        <v>58613.41502</v>
      </c>
      <c r="V21" s="211">
        <v>67333.806920000003</v>
      </c>
      <c r="W21" s="211">
        <v>100347.03561000001</v>
      </c>
      <c r="X21" s="211">
        <f>SUM(X14:X16)</f>
        <v>153056.36364999996</v>
      </c>
      <c r="Y21" s="211">
        <f t="shared" ref="Y21:Z21" si="12">SUM(Y14:Y16)</f>
        <v>219442.14761999989</v>
      </c>
      <c r="Z21" s="211">
        <f t="shared" si="12"/>
        <v>221117.19706000003</v>
      </c>
      <c r="AA21" s="211">
        <f t="shared" ref="AA21" si="13">SUM(AA14:AA16)</f>
        <v>270426.49381999997</v>
      </c>
      <c r="AB21" s="211">
        <f t="shared" ref="AB21" si="14">SUM(AB14:AB16)</f>
        <v>427489.10201000009</v>
      </c>
    </row>
    <row r="22" spans="1:28" x14ac:dyDescent="0.25">
      <c r="A22" s="212" t="s">
        <v>216</v>
      </c>
      <c r="B22" s="213">
        <v>178903.32149999999</v>
      </c>
      <c r="C22" s="214">
        <v>189698.125176</v>
      </c>
      <c r="D22" s="214">
        <v>196122.06961499999</v>
      </c>
      <c r="E22" s="214">
        <v>240813.8487</v>
      </c>
      <c r="F22" s="214">
        <v>236932.40401</v>
      </c>
      <c r="G22" s="214">
        <v>218396.93687999999</v>
      </c>
      <c r="H22" s="214">
        <v>204576.36397999999</v>
      </c>
      <c r="I22" s="214">
        <v>179179.26168</v>
      </c>
      <c r="J22" s="214">
        <v>181058.96708999999</v>
      </c>
      <c r="K22" s="214">
        <v>253704.51865000001</v>
      </c>
      <c r="L22" s="214">
        <v>262534.06832000002</v>
      </c>
      <c r="M22" s="214">
        <v>200453.35054000001</v>
      </c>
      <c r="N22" s="214">
        <v>148960.66036000001</v>
      </c>
      <c r="O22" s="214">
        <v>170756.66576999999</v>
      </c>
      <c r="P22" s="214">
        <v>190849.60506</v>
      </c>
      <c r="Q22" s="214">
        <v>189957.9284</v>
      </c>
      <c r="R22" s="214">
        <v>238217.67113</v>
      </c>
      <c r="S22" s="214">
        <v>291287.51757999999</v>
      </c>
      <c r="T22" s="214">
        <v>276694.43858999998</v>
      </c>
      <c r="U22" s="214">
        <v>248119.40069000001</v>
      </c>
      <c r="V22" s="214">
        <v>299653.74950999999</v>
      </c>
      <c r="W22" s="214">
        <v>283341.45225999999</v>
      </c>
      <c r="X22" s="214">
        <f>SUM(X20:X21)</f>
        <v>349763.91184000002</v>
      </c>
      <c r="Y22" s="214">
        <f t="shared" ref="Y22:Z22" si="15">SUM(Y20:Y21)</f>
        <v>407125.92175999982</v>
      </c>
      <c r="Z22" s="214">
        <f t="shared" si="15"/>
        <v>432481.08093000005</v>
      </c>
      <c r="AA22" s="214">
        <f t="shared" ref="AA22:AB22" si="16">SUM(AA20:AA21)</f>
        <v>507042.68896999996</v>
      </c>
      <c r="AB22" s="214">
        <f t="shared" si="16"/>
        <v>700023.54511000006</v>
      </c>
    </row>
    <row r="23" spans="1:28" x14ac:dyDescent="0.25">
      <c r="A23" s="27" t="s">
        <v>217</v>
      </c>
      <c r="B23" s="27"/>
      <c r="C23" s="27"/>
      <c r="D23" s="27"/>
      <c r="E23" s="27"/>
    </row>
    <row r="24" spans="1:28" x14ac:dyDescent="0.25">
      <c r="A24" s="27" t="s">
        <v>218</v>
      </c>
      <c r="B24" s="27"/>
      <c r="C24" s="27"/>
      <c r="D24" s="27"/>
      <c r="E24" s="27"/>
      <c r="F24" s="27"/>
      <c r="G24" s="27"/>
      <c r="H24" s="27"/>
    </row>
    <row r="25" spans="1:28" x14ac:dyDescent="0.25">
      <c r="A25" s="27"/>
      <c r="B25" s="27"/>
      <c r="C25" s="27"/>
      <c r="D25" s="27"/>
      <c r="E25" s="27"/>
      <c r="F25" s="27"/>
      <c r="G25" s="27"/>
      <c r="H25" s="27"/>
    </row>
    <row r="26" spans="1:28" x14ac:dyDescent="0.25">
      <c r="A26" s="347" t="s">
        <v>49</v>
      </c>
      <c r="B26" s="347"/>
      <c r="C26" s="347"/>
      <c r="D26" s="347"/>
      <c r="E26" s="347"/>
      <c r="F26" s="347"/>
      <c r="G26" s="347"/>
      <c r="H26" s="347"/>
      <c r="I26" s="347"/>
      <c r="J26" s="347"/>
      <c r="K26" s="347"/>
      <c r="L26" s="347"/>
      <c r="M26" s="347"/>
      <c r="N26" s="347"/>
      <c r="O26" s="347"/>
      <c r="P26" s="347"/>
      <c r="Q26" s="347"/>
      <c r="R26" s="347"/>
      <c r="S26" s="347"/>
      <c r="T26" s="347"/>
      <c r="U26" s="347"/>
      <c r="V26" s="347"/>
      <c r="W26" s="347"/>
      <c r="X26" s="347"/>
      <c r="Y26" s="347"/>
      <c r="Z26" s="347"/>
      <c r="AA26" s="347"/>
      <c r="AB26" s="347"/>
    </row>
    <row r="27" spans="1:28" ht="15.75" thickBot="1" x14ac:dyDescent="0.3">
      <c r="A27" s="191"/>
      <c r="B27" s="19">
        <v>1997</v>
      </c>
      <c r="C27" s="19">
        <v>1998</v>
      </c>
      <c r="D27" s="19">
        <v>1999</v>
      </c>
      <c r="E27" s="19">
        <v>2000</v>
      </c>
      <c r="F27" s="19">
        <v>2001</v>
      </c>
      <c r="G27" s="19">
        <v>2002</v>
      </c>
      <c r="H27" s="19">
        <v>2003</v>
      </c>
      <c r="I27" s="19">
        <v>2004</v>
      </c>
      <c r="J27" s="19">
        <v>2005</v>
      </c>
      <c r="K27" s="19">
        <v>2006</v>
      </c>
      <c r="L27" s="19">
        <v>2007</v>
      </c>
      <c r="M27" s="19">
        <v>2008</v>
      </c>
      <c r="N27" s="19">
        <v>2009</v>
      </c>
      <c r="O27" s="19">
        <v>2010</v>
      </c>
      <c r="P27" s="19">
        <v>2011</v>
      </c>
      <c r="Q27" s="19">
        <v>2012</v>
      </c>
      <c r="R27" s="19">
        <v>2013</v>
      </c>
      <c r="S27" s="19">
        <v>2014</v>
      </c>
      <c r="T27" s="19">
        <v>2015</v>
      </c>
      <c r="U27" s="19">
        <v>2016</v>
      </c>
      <c r="V27" s="19">
        <v>2017</v>
      </c>
      <c r="W27" s="19">
        <v>2018</v>
      </c>
      <c r="X27" s="33">
        <v>2019</v>
      </c>
      <c r="Y27" s="33">
        <v>2020</v>
      </c>
      <c r="Z27" s="33">
        <v>2021</v>
      </c>
      <c r="AA27" s="33">
        <v>2022</v>
      </c>
      <c r="AB27" s="33" t="s">
        <v>256</v>
      </c>
    </row>
    <row r="28" spans="1:28" ht="15.75" customHeight="1" thickBot="1" x14ac:dyDescent="0.3">
      <c r="A28" s="192" t="s">
        <v>169</v>
      </c>
      <c r="B28" s="345" t="s">
        <v>228</v>
      </c>
      <c r="C28" s="345"/>
      <c r="D28" s="345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5"/>
      <c r="AA28" s="294"/>
      <c r="AB28" s="294"/>
    </row>
    <row r="29" spans="1:28" x14ac:dyDescent="0.25">
      <c r="A29" s="193" t="s">
        <v>202</v>
      </c>
      <c r="B29" s="216">
        <v>2606.555715</v>
      </c>
      <c r="C29" s="216">
        <v>2103.8577479999999</v>
      </c>
      <c r="D29" s="216">
        <v>1707.0473360000001</v>
      </c>
      <c r="E29" s="216">
        <v>1030.64519</v>
      </c>
      <c r="F29" s="217">
        <v>658.76274999999998</v>
      </c>
      <c r="G29" s="216">
        <v>919.66444000000001</v>
      </c>
      <c r="H29" s="216">
        <v>102.83525</v>
      </c>
      <c r="I29" s="216">
        <v>213.50129999999999</v>
      </c>
      <c r="J29" s="216">
        <v>4.5151500000000002</v>
      </c>
      <c r="K29" s="216">
        <v>406.62817999999999</v>
      </c>
      <c r="L29" s="216">
        <v>2900.9080600000002</v>
      </c>
      <c r="M29" s="216">
        <v>3740.9740700000002</v>
      </c>
      <c r="N29" s="216">
        <v>3049.6364400000002</v>
      </c>
      <c r="O29" s="216">
        <v>5244.4010200000002</v>
      </c>
      <c r="P29" s="216">
        <v>5075.9949699999997</v>
      </c>
      <c r="Q29" s="216">
        <v>4859.7816300000004</v>
      </c>
      <c r="R29" s="216">
        <v>3067.61672</v>
      </c>
      <c r="S29" s="216">
        <v>4526.1396500000001</v>
      </c>
      <c r="T29" s="216">
        <v>16876.710060000001</v>
      </c>
      <c r="U29" s="216">
        <v>25678.417030000001</v>
      </c>
      <c r="V29" s="216">
        <v>22661.781139999999</v>
      </c>
      <c r="W29" s="216">
        <v>15625.309509999999</v>
      </c>
      <c r="X29" s="216">
        <v>5761.9216100000003</v>
      </c>
      <c r="Y29" s="216">
        <v>3845.1531900000004</v>
      </c>
      <c r="Z29" s="216">
        <v>3622.9008999999996</v>
      </c>
      <c r="AA29" s="216">
        <v>3073.7771300000004</v>
      </c>
      <c r="AB29" s="216">
        <v>3565.9618299999997</v>
      </c>
    </row>
    <row r="30" spans="1:28" x14ac:dyDescent="0.25">
      <c r="A30" s="193" t="s">
        <v>203</v>
      </c>
      <c r="B30" s="216">
        <v>1527.3362930000001</v>
      </c>
      <c r="C30" s="216">
        <v>539.06170499999996</v>
      </c>
      <c r="D30" s="216">
        <v>300.67915799999997</v>
      </c>
      <c r="E30" s="216">
        <v>2312.11454</v>
      </c>
      <c r="F30" s="216">
        <v>2759.76836</v>
      </c>
      <c r="G30" s="216">
        <v>1295.3884599999999</v>
      </c>
      <c r="H30" s="216">
        <v>1615.61051</v>
      </c>
      <c r="I30" s="216">
        <v>2728.8157799999999</v>
      </c>
      <c r="J30" s="216">
        <v>10956.597100000001</v>
      </c>
      <c r="K30" s="216">
        <v>22058.489290000001</v>
      </c>
      <c r="L30" s="216">
        <v>26066.116109999999</v>
      </c>
      <c r="M30" s="216">
        <v>21227.666249999998</v>
      </c>
      <c r="N30" s="216">
        <v>18624.864369999999</v>
      </c>
      <c r="O30" s="216">
        <v>21581.059020000001</v>
      </c>
      <c r="P30" s="216">
        <v>23863.626370000002</v>
      </c>
      <c r="Q30" s="216">
        <v>18758.742200000001</v>
      </c>
      <c r="R30" s="216">
        <v>26844.03284</v>
      </c>
      <c r="S30" s="216">
        <v>29167.23085</v>
      </c>
      <c r="T30" s="216">
        <v>27849.059369999999</v>
      </c>
      <c r="U30" s="216">
        <v>23936.896560000001</v>
      </c>
      <c r="V30" s="216">
        <v>32530.449690000001</v>
      </c>
      <c r="W30" s="216">
        <v>21578.034009999999</v>
      </c>
      <c r="X30" s="216">
        <v>28228.905619999998</v>
      </c>
      <c r="Y30" s="216">
        <v>22787.314440000006</v>
      </c>
      <c r="Z30" s="216">
        <v>28831.251949999998</v>
      </c>
      <c r="AA30" s="216">
        <v>27642.008380000003</v>
      </c>
      <c r="AB30" s="216">
        <v>35127.530279999992</v>
      </c>
    </row>
    <row r="31" spans="1:28" x14ac:dyDescent="0.25">
      <c r="A31" s="193" t="s">
        <v>204</v>
      </c>
      <c r="B31" s="216">
        <v>4166.9741199999999</v>
      </c>
      <c r="C31" s="216">
        <v>2822.4616999999998</v>
      </c>
      <c r="D31" s="216">
        <v>3619.6910520000001</v>
      </c>
      <c r="E31" s="216">
        <v>3198.6297199999999</v>
      </c>
      <c r="F31" s="216">
        <v>1987.25648</v>
      </c>
      <c r="G31" s="216">
        <v>2362.0395899999999</v>
      </c>
      <c r="H31" s="216">
        <v>2613.09951</v>
      </c>
      <c r="I31" s="216">
        <v>2779.7728099999999</v>
      </c>
      <c r="J31" s="216">
        <v>2869.04666</v>
      </c>
      <c r="K31" s="216">
        <v>2277.1428700000001</v>
      </c>
      <c r="L31" s="216">
        <v>2754.5898400000001</v>
      </c>
      <c r="M31" s="216">
        <v>593.82932000000005</v>
      </c>
      <c r="N31" s="216">
        <v>449.61730999999997</v>
      </c>
      <c r="O31" s="216">
        <v>504.20317999999997</v>
      </c>
      <c r="P31" s="216">
        <v>558.87983999999994</v>
      </c>
      <c r="Q31" s="216">
        <v>492.50450999999998</v>
      </c>
      <c r="R31" s="216">
        <v>839.91444000000001</v>
      </c>
      <c r="S31" s="216">
        <v>694.85938999999996</v>
      </c>
      <c r="T31" s="216">
        <v>496.70575000000002</v>
      </c>
      <c r="U31" s="216">
        <v>847.12604999999996</v>
      </c>
      <c r="V31" s="216">
        <v>417.83303999999998</v>
      </c>
      <c r="W31" s="216">
        <v>177.35741999999999</v>
      </c>
      <c r="X31" s="216">
        <v>969.46947999999986</v>
      </c>
      <c r="Y31" s="216">
        <v>850.59994999999981</v>
      </c>
      <c r="Z31" s="216">
        <v>1601.3903699999996</v>
      </c>
      <c r="AA31" s="216">
        <v>1036.9197199999999</v>
      </c>
      <c r="AB31" s="216">
        <v>998.57393000000002</v>
      </c>
    </row>
    <row r="32" spans="1:28" x14ac:dyDescent="0.25">
      <c r="A32" s="197" t="s">
        <v>205</v>
      </c>
      <c r="B32" s="218">
        <v>6197.1384239999998</v>
      </c>
      <c r="C32" s="219">
        <v>4392.4030839999996</v>
      </c>
      <c r="D32" s="219">
        <v>6762.1477370000002</v>
      </c>
      <c r="E32" s="219">
        <v>6269.8711999999996</v>
      </c>
      <c r="F32" s="219">
        <v>8583.3441700000003</v>
      </c>
      <c r="G32" s="219">
        <v>3846.6520700000001</v>
      </c>
      <c r="H32" s="219">
        <v>5166.4408400000002</v>
      </c>
      <c r="I32" s="219">
        <v>3681.2585600000002</v>
      </c>
      <c r="J32" s="219">
        <v>3376.6365799999999</v>
      </c>
      <c r="K32" s="219">
        <v>6161.9457499999999</v>
      </c>
      <c r="L32" s="219">
        <v>7116.8612499999999</v>
      </c>
      <c r="M32" s="219">
        <v>7887.1465399999997</v>
      </c>
      <c r="N32" s="219">
        <v>8389.9636499999997</v>
      </c>
      <c r="O32" s="219">
        <v>13063.566349999999</v>
      </c>
      <c r="P32" s="219">
        <v>16769.782190000002</v>
      </c>
      <c r="Q32" s="219">
        <v>19519.969819999998</v>
      </c>
      <c r="R32" s="219">
        <v>18552.65496</v>
      </c>
      <c r="S32" s="219">
        <v>19797.05459</v>
      </c>
      <c r="T32" s="219">
        <v>16664.426660000001</v>
      </c>
      <c r="U32" s="219">
        <v>15928.282230000001</v>
      </c>
      <c r="V32" s="219">
        <v>27043.39472</v>
      </c>
      <c r="W32" s="219">
        <v>25490.244569999999</v>
      </c>
      <c r="X32" s="219">
        <v>32173.05578999998</v>
      </c>
      <c r="Y32" s="219">
        <v>34460.249160000007</v>
      </c>
      <c r="Z32" s="219">
        <v>38769.731889999995</v>
      </c>
      <c r="AA32" s="219">
        <v>58733.111720000015</v>
      </c>
      <c r="AB32" s="219">
        <v>61063.808929999992</v>
      </c>
    </row>
    <row r="33" spans="1:28" x14ac:dyDescent="0.25">
      <c r="A33" s="193" t="s">
        <v>206</v>
      </c>
      <c r="B33" s="216">
        <v>31.354814000000001</v>
      </c>
      <c r="C33" s="216">
        <v>8.1642609999999998</v>
      </c>
      <c r="D33" s="216">
        <v>306.04129699999999</v>
      </c>
      <c r="E33" s="216">
        <v>47.282080000000001</v>
      </c>
      <c r="F33" s="216">
        <v>1528.78469</v>
      </c>
      <c r="G33" s="216">
        <v>1696.70147</v>
      </c>
      <c r="H33" s="216">
        <v>1188.8877</v>
      </c>
      <c r="I33" s="216">
        <v>1064.37762</v>
      </c>
      <c r="J33" s="216">
        <v>1539.6572699999999</v>
      </c>
      <c r="K33" s="216">
        <v>1789.2749899999999</v>
      </c>
      <c r="L33" s="216">
        <v>931.86716999999999</v>
      </c>
      <c r="M33" s="216">
        <v>638.32509000000005</v>
      </c>
      <c r="N33" s="216">
        <v>1794.94534</v>
      </c>
      <c r="O33" s="216">
        <v>1360.1674499999999</v>
      </c>
      <c r="P33" s="216">
        <v>2255.2154700000001</v>
      </c>
      <c r="Q33" s="216">
        <v>3881.107</v>
      </c>
      <c r="R33" s="216">
        <v>2079.5200199999999</v>
      </c>
      <c r="S33" s="216">
        <v>2499.2626700000001</v>
      </c>
      <c r="T33" s="216">
        <v>502.16478000000001</v>
      </c>
      <c r="U33" s="216">
        <v>429.83285999999998</v>
      </c>
      <c r="V33" s="216">
        <v>320.82650000000001</v>
      </c>
      <c r="W33" s="216">
        <v>86.018690000000007</v>
      </c>
      <c r="X33" s="216">
        <v>1009.06602</v>
      </c>
      <c r="Y33" s="216">
        <v>1654.7726299999997</v>
      </c>
      <c r="Z33" s="216">
        <v>2275.44652</v>
      </c>
      <c r="AA33" s="216">
        <v>2594.6494100000004</v>
      </c>
      <c r="AB33" s="216">
        <v>2111.5236</v>
      </c>
    </row>
    <row r="34" spans="1:28" x14ac:dyDescent="0.25">
      <c r="A34" s="197" t="s">
        <v>207</v>
      </c>
      <c r="B34" s="218">
        <v>585.11423400000001</v>
      </c>
      <c r="C34" s="219">
        <v>71.125870000000006</v>
      </c>
      <c r="D34" s="219">
        <v>134.194422</v>
      </c>
      <c r="E34" s="219">
        <v>0</v>
      </c>
      <c r="F34" s="219">
        <v>66.859250000000003</v>
      </c>
      <c r="G34" s="219">
        <v>129.78959</v>
      </c>
      <c r="H34" s="219">
        <v>53.009</v>
      </c>
      <c r="I34" s="219">
        <v>61.184220000000003</v>
      </c>
      <c r="J34" s="219">
        <v>133.87415999999999</v>
      </c>
      <c r="K34" s="219">
        <v>294.08837999999997</v>
      </c>
      <c r="L34" s="219">
        <v>19.084029999999998</v>
      </c>
      <c r="M34" s="219">
        <v>11.597810000000001</v>
      </c>
      <c r="N34" s="219">
        <v>46.664729999999999</v>
      </c>
      <c r="O34" s="219">
        <v>115.61713</v>
      </c>
      <c r="P34" s="219">
        <v>41.59693</v>
      </c>
      <c r="Q34" s="219">
        <v>177.71481</v>
      </c>
      <c r="R34" s="219">
        <v>1253.2230999999999</v>
      </c>
      <c r="S34" s="219">
        <v>3603.3735799999999</v>
      </c>
      <c r="T34" s="219">
        <v>2244.70696</v>
      </c>
      <c r="U34" s="219">
        <v>132.95242999999999</v>
      </c>
      <c r="V34" s="219">
        <v>113.19082</v>
      </c>
      <c r="W34" s="219">
        <v>123.03839000000001</v>
      </c>
      <c r="X34" s="219">
        <v>68.248769999999993</v>
      </c>
      <c r="Y34" s="219">
        <v>476.46003999999994</v>
      </c>
      <c r="Z34" s="219">
        <v>1300.3286000000001</v>
      </c>
      <c r="AA34" s="219">
        <v>2033.3399899999999</v>
      </c>
      <c r="AB34" s="219">
        <v>227.67900000000003</v>
      </c>
    </row>
    <row r="35" spans="1:28" x14ac:dyDescent="0.25">
      <c r="A35" s="193" t="s">
        <v>208</v>
      </c>
      <c r="B35" s="216">
        <v>771.84419300000002</v>
      </c>
      <c r="C35" s="216">
        <v>1591.9420560000001</v>
      </c>
      <c r="D35" s="216">
        <v>1129.4276199999999</v>
      </c>
      <c r="E35" s="216">
        <v>1928.7499299999999</v>
      </c>
      <c r="F35" s="216">
        <v>1491.0852199999999</v>
      </c>
      <c r="G35" s="216">
        <v>3630.3388300000001</v>
      </c>
      <c r="H35" s="216">
        <v>1746.6172999999999</v>
      </c>
      <c r="I35" s="216">
        <v>1898.4430500000001</v>
      </c>
      <c r="J35" s="216">
        <v>2236.39419</v>
      </c>
      <c r="K35" s="216">
        <v>2173.5005799999999</v>
      </c>
      <c r="L35" s="216">
        <v>2042.0418099999999</v>
      </c>
      <c r="M35" s="216">
        <v>1641.16446</v>
      </c>
      <c r="N35" s="216">
        <v>1346.5351900000001</v>
      </c>
      <c r="O35" s="216">
        <v>1770.8475599999999</v>
      </c>
      <c r="P35" s="216">
        <v>1624.84736</v>
      </c>
      <c r="Q35" s="216">
        <v>2188.5757600000002</v>
      </c>
      <c r="R35" s="216">
        <v>3813.2892099999999</v>
      </c>
      <c r="S35" s="216">
        <v>8482.02628</v>
      </c>
      <c r="T35" s="216">
        <v>7088.70093</v>
      </c>
      <c r="U35" s="216">
        <v>5306.0440200000003</v>
      </c>
      <c r="V35" s="216">
        <v>5130.5299800000003</v>
      </c>
      <c r="W35" s="216">
        <v>3905.3456999999999</v>
      </c>
      <c r="X35" s="216">
        <v>4794.99136</v>
      </c>
      <c r="Y35" s="216">
        <v>6230.6594400000013</v>
      </c>
      <c r="Z35" s="216">
        <v>5725.9662999999991</v>
      </c>
      <c r="AA35" s="216">
        <v>5935.7980699999989</v>
      </c>
      <c r="AB35" s="216">
        <v>6645.25209</v>
      </c>
    </row>
    <row r="36" spans="1:28" x14ac:dyDescent="0.25">
      <c r="A36" s="193" t="s">
        <v>209</v>
      </c>
      <c r="B36" s="216">
        <v>17412.555952999999</v>
      </c>
      <c r="C36" s="216">
        <v>26673.103437999998</v>
      </c>
      <c r="D36" s="216">
        <v>29587.145715999999</v>
      </c>
      <c r="E36" s="216">
        <v>50386.161910000003</v>
      </c>
      <c r="F36" s="216">
        <v>40177.182690000001</v>
      </c>
      <c r="G36" s="216">
        <v>46921.777589999998</v>
      </c>
      <c r="H36" s="216">
        <v>33121.601329999998</v>
      </c>
      <c r="I36" s="216">
        <v>26535.158370000001</v>
      </c>
      <c r="J36" s="216">
        <v>37758.640180000002</v>
      </c>
      <c r="K36" s="216">
        <v>44083.82602</v>
      </c>
      <c r="L36" s="216">
        <v>38427.188040000001</v>
      </c>
      <c r="M36" s="216">
        <v>16528.513869999999</v>
      </c>
      <c r="N36" s="216">
        <v>7110.9225200000001</v>
      </c>
      <c r="O36" s="216">
        <v>7831.6287599999996</v>
      </c>
      <c r="P36" s="216">
        <v>3738.5448000000001</v>
      </c>
      <c r="Q36" s="216">
        <v>3438.4470900000001</v>
      </c>
      <c r="R36" s="216">
        <v>12792.827880000001</v>
      </c>
      <c r="S36" s="216">
        <v>16845.352139999999</v>
      </c>
      <c r="T36" s="216">
        <v>16497.23386</v>
      </c>
      <c r="U36" s="216">
        <v>10459.50863</v>
      </c>
      <c r="V36" s="216">
        <v>15614.4157</v>
      </c>
      <c r="W36" s="216">
        <v>23559.12746</v>
      </c>
      <c r="X36" s="216">
        <v>34456.975730000006</v>
      </c>
      <c r="Y36" s="216">
        <v>46700.924960000004</v>
      </c>
      <c r="Z36" s="216">
        <v>44861.080569999998</v>
      </c>
      <c r="AA36" s="216">
        <v>72244.806019999989</v>
      </c>
      <c r="AB36" s="216">
        <v>125586.80931000003</v>
      </c>
    </row>
    <row r="37" spans="1:28" x14ac:dyDescent="0.25">
      <c r="A37" s="193" t="s">
        <v>210</v>
      </c>
      <c r="B37" s="216">
        <v>3091.467971</v>
      </c>
      <c r="C37" s="216">
        <v>3211.9448699999998</v>
      </c>
      <c r="D37" s="216">
        <v>3516.5595050000002</v>
      </c>
      <c r="E37" s="216">
        <v>6211.5672199999999</v>
      </c>
      <c r="F37" s="216">
        <v>8518.1042199999993</v>
      </c>
      <c r="G37" s="216">
        <v>5693.59879</v>
      </c>
      <c r="H37" s="216">
        <v>8031.4631099999997</v>
      </c>
      <c r="I37" s="216">
        <v>7981.4091500000004</v>
      </c>
      <c r="J37" s="216">
        <v>5270.1008099999999</v>
      </c>
      <c r="K37" s="216">
        <v>14635.80809</v>
      </c>
      <c r="L37" s="216">
        <v>8318.4779899999994</v>
      </c>
      <c r="M37" s="216">
        <v>6595.4872699999996</v>
      </c>
      <c r="N37" s="216">
        <v>5154.8304799999996</v>
      </c>
      <c r="O37" s="216">
        <v>2698.9888500000002</v>
      </c>
      <c r="P37" s="216">
        <v>1746.0905399999999</v>
      </c>
      <c r="Q37" s="216">
        <v>6111.57179</v>
      </c>
      <c r="R37" s="216">
        <v>11597.39961</v>
      </c>
      <c r="S37" s="216">
        <v>7793.40895</v>
      </c>
      <c r="T37" s="216">
        <v>5963.2631000000001</v>
      </c>
      <c r="U37" s="216">
        <v>3501.2329800000002</v>
      </c>
      <c r="V37" s="216">
        <v>2841.9354600000001</v>
      </c>
      <c r="W37" s="216">
        <v>9044.5627499999991</v>
      </c>
      <c r="X37" s="216">
        <v>26711.819859999996</v>
      </c>
      <c r="Y37" s="216">
        <v>32025.800049999998</v>
      </c>
      <c r="Z37" s="216">
        <v>46142.130509999988</v>
      </c>
      <c r="AA37" s="216">
        <v>43132.929300000003</v>
      </c>
      <c r="AB37" s="216">
        <v>32696.695229999998</v>
      </c>
    </row>
    <row r="38" spans="1:28" x14ac:dyDescent="0.25">
      <c r="A38" s="203" t="s">
        <v>211</v>
      </c>
      <c r="B38" s="211">
        <v>4133.8920079999998</v>
      </c>
      <c r="C38" s="211">
        <v>2642.919453</v>
      </c>
      <c r="D38" s="211">
        <v>2007.726494</v>
      </c>
      <c r="E38" s="211">
        <v>3342.7597300000002</v>
      </c>
      <c r="F38" s="211">
        <v>3418.5311099999999</v>
      </c>
      <c r="G38" s="211">
        <v>2215.0529000000001</v>
      </c>
      <c r="H38" s="211">
        <v>1718.4457600000001</v>
      </c>
      <c r="I38" s="211">
        <v>2942.3170799999998</v>
      </c>
      <c r="J38" s="211">
        <v>10961.11225</v>
      </c>
      <c r="K38" s="211">
        <v>22465.117470000001</v>
      </c>
      <c r="L38" s="211">
        <v>28967.024170000001</v>
      </c>
      <c r="M38" s="211">
        <v>24968.640319999999</v>
      </c>
      <c r="N38" s="211">
        <v>21674.500810000001</v>
      </c>
      <c r="O38" s="211">
        <v>26825.460040000002</v>
      </c>
      <c r="P38" s="211">
        <v>28939.621340000002</v>
      </c>
      <c r="Q38" s="211">
        <v>23618.523829999998</v>
      </c>
      <c r="R38" s="211">
        <v>29911.649560000002</v>
      </c>
      <c r="S38" s="211">
        <v>33693.370499999997</v>
      </c>
      <c r="T38" s="211">
        <v>44725.76943</v>
      </c>
      <c r="U38" s="211">
        <v>49615.313589999998</v>
      </c>
      <c r="V38" s="211">
        <v>55192.23083</v>
      </c>
      <c r="W38" s="211">
        <v>37203.343520000002</v>
      </c>
      <c r="X38" s="211">
        <v>33990.827229999995</v>
      </c>
      <c r="Y38" s="211">
        <v>26632.467630000006</v>
      </c>
      <c r="Z38" s="211">
        <v>32454.152849999999</v>
      </c>
      <c r="AA38" s="211">
        <v>30715.785510000002</v>
      </c>
      <c r="AB38" s="211">
        <v>38693.492109999992</v>
      </c>
    </row>
    <row r="39" spans="1:28" ht="15.6" customHeight="1" x14ac:dyDescent="0.25">
      <c r="A39" s="206" t="s">
        <v>212</v>
      </c>
      <c r="B39" s="220">
        <v>10364.112544</v>
      </c>
      <c r="C39" s="220">
        <v>7214.8647840000003</v>
      </c>
      <c r="D39" s="220">
        <v>10381.838788999999</v>
      </c>
      <c r="E39" s="220">
        <v>9468.5009200000004</v>
      </c>
      <c r="F39" s="220">
        <v>10570.60065</v>
      </c>
      <c r="G39" s="220">
        <v>6208.6916600000004</v>
      </c>
      <c r="H39" s="220">
        <v>7779.5403500000002</v>
      </c>
      <c r="I39" s="220">
        <v>6461.0313699999997</v>
      </c>
      <c r="J39" s="220">
        <v>6245.6832400000003</v>
      </c>
      <c r="K39" s="220">
        <v>8439.0886200000004</v>
      </c>
      <c r="L39" s="220">
        <v>9871.4510900000005</v>
      </c>
      <c r="M39" s="220">
        <v>8480.9758600000005</v>
      </c>
      <c r="N39" s="220">
        <v>8839.5809599999993</v>
      </c>
      <c r="O39" s="220">
        <v>13567.76953</v>
      </c>
      <c r="P39" s="220">
        <v>17328.66203</v>
      </c>
      <c r="Q39" s="220">
        <v>20012.474330000001</v>
      </c>
      <c r="R39" s="220">
        <v>19392.5694</v>
      </c>
      <c r="S39" s="220">
        <v>20491.913980000001</v>
      </c>
      <c r="T39" s="220">
        <v>17161.132409999998</v>
      </c>
      <c r="U39" s="220">
        <v>16775.40828</v>
      </c>
      <c r="V39" s="220">
        <v>27461.227760000002</v>
      </c>
      <c r="W39" s="220">
        <v>25667.601989999999</v>
      </c>
      <c r="X39" s="220">
        <v>33142.525269999984</v>
      </c>
      <c r="Y39" s="220">
        <v>35310.84911000001</v>
      </c>
      <c r="Z39" s="220">
        <v>40371.122259999996</v>
      </c>
      <c r="AA39" s="220">
        <v>59770.031440000013</v>
      </c>
      <c r="AB39" s="220">
        <v>62062.382859999991</v>
      </c>
    </row>
    <row r="40" spans="1:28" x14ac:dyDescent="0.25">
      <c r="A40" s="209" t="s">
        <v>213</v>
      </c>
      <c r="B40" s="220">
        <v>14498.004552</v>
      </c>
      <c r="C40" s="220">
        <v>9857.7842369999998</v>
      </c>
      <c r="D40" s="220">
        <v>12389.565283</v>
      </c>
      <c r="E40" s="220">
        <v>12811.26065</v>
      </c>
      <c r="F40" s="220">
        <v>13989.13176</v>
      </c>
      <c r="G40" s="220">
        <v>8423.7445599999992</v>
      </c>
      <c r="H40" s="220">
        <v>9497.9861099999998</v>
      </c>
      <c r="I40" s="220">
        <v>9403.3484499999995</v>
      </c>
      <c r="J40" s="220">
        <v>17206.79549</v>
      </c>
      <c r="K40" s="220">
        <v>30904.20609</v>
      </c>
      <c r="L40" s="220">
        <v>38838.475259999999</v>
      </c>
      <c r="M40" s="220">
        <v>33449.616179999997</v>
      </c>
      <c r="N40" s="220">
        <v>30514.081770000001</v>
      </c>
      <c r="O40" s="220">
        <v>40393.229570000003</v>
      </c>
      <c r="P40" s="220">
        <v>46268.283369999997</v>
      </c>
      <c r="Q40" s="220">
        <v>43630.998160000003</v>
      </c>
      <c r="R40" s="220">
        <v>49304.218959999998</v>
      </c>
      <c r="S40" s="220">
        <v>54185.284480000002</v>
      </c>
      <c r="T40" s="220">
        <v>61886.901839999999</v>
      </c>
      <c r="U40" s="220">
        <v>66390.721869999994</v>
      </c>
      <c r="V40" s="220">
        <v>82653.458589999995</v>
      </c>
      <c r="W40" s="220">
        <v>62870.945509999998</v>
      </c>
      <c r="X40" s="220">
        <v>67133.352499999979</v>
      </c>
      <c r="Y40" s="220">
        <v>61943.316740000017</v>
      </c>
      <c r="Z40" s="220">
        <v>72825.275109999988</v>
      </c>
      <c r="AA40" s="220">
        <v>90485.816950000008</v>
      </c>
      <c r="AB40" s="220">
        <v>100755.87496999998</v>
      </c>
    </row>
    <row r="41" spans="1:28" x14ac:dyDescent="0.25">
      <c r="A41" s="210" t="s">
        <v>214</v>
      </c>
      <c r="B41" s="211">
        <v>15114.473599999999</v>
      </c>
      <c r="C41" s="211">
        <v>9937.0743679999996</v>
      </c>
      <c r="D41" s="211">
        <v>12829.801002</v>
      </c>
      <c r="E41" s="211">
        <v>12858.542729999999</v>
      </c>
      <c r="F41" s="211">
        <v>15584.7757</v>
      </c>
      <c r="G41" s="211">
        <v>10250.235619999999</v>
      </c>
      <c r="H41" s="211">
        <v>10739.882809999999</v>
      </c>
      <c r="I41" s="211">
        <v>10528.91029</v>
      </c>
      <c r="J41" s="211">
        <v>18880.32692</v>
      </c>
      <c r="K41" s="211">
        <v>32987.569459999999</v>
      </c>
      <c r="L41" s="211">
        <v>39789.426460000002</v>
      </c>
      <c r="M41" s="211">
        <v>34311.64544</v>
      </c>
      <c r="N41" s="211">
        <v>32355.69184</v>
      </c>
      <c r="O41" s="211">
        <v>41869.014150000003</v>
      </c>
      <c r="P41" s="211">
        <v>48565.09577</v>
      </c>
      <c r="Q41" s="211">
        <v>47689.819969999997</v>
      </c>
      <c r="R41" s="211">
        <v>52636.962079999998</v>
      </c>
      <c r="S41" s="211">
        <v>60287.920729999998</v>
      </c>
      <c r="T41" s="211">
        <v>64633.773580000001</v>
      </c>
      <c r="U41" s="211">
        <v>64633.773580000001</v>
      </c>
      <c r="V41" s="211">
        <v>83087.475909999994</v>
      </c>
      <c r="W41" s="211">
        <v>63080.002589999996</v>
      </c>
      <c r="X41" s="211">
        <v>68210.667289999983</v>
      </c>
      <c r="Y41" s="211">
        <v>64074.549410000007</v>
      </c>
      <c r="Z41" s="211">
        <v>76401.050229999979</v>
      </c>
      <c r="AA41" s="211">
        <v>95113.806349999999</v>
      </c>
      <c r="AB41" s="211">
        <v>103095.07756999998</v>
      </c>
    </row>
    <row r="42" spans="1:28" x14ac:dyDescent="0.25">
      <c r="A42" s="210" t="s">
        <v>215</v>
      </c>
      <c r="B42" s="211">
        <v>21275.868117000002</v>
      </c>
      <c r="C42" s="211">
        <v>31476.990364000001</v>
      </c>
      <c r="D42" s="211">
        <v>34233.132840999999</v>
      </c>
      <c r="E42" s="211">
        <v>58526.479059999998</v>
      </c>
      <c r="F42" s="211">
        <v>50186.372130000003</v>
      </c>
      <c r="G42" s="211">
        <v>56245.715210000002</v>
      </c>
      <c r="H42" s="211">
        <v>42899.68174</v>
      </c>
      <c r="I42" s="211">
        <v>36415.010569999999</v>
      </c>
      <c r="J42" s="211">
        <v>45265.135179999997</v>
      </c>
      <c r="K42" s="211">
        <v>60893.134689999999</v>
      </c>
      <c r="L42" s="211">
        <v>48787.707840000003</v>
      </c>
      <c r="M42" s="211">
        <v>24756.320970000001</v>
      </c>
      <c r="N42" s="211">
        <v>13612.288189999999</v>
      </c>
      <c r="O42" s="211">
        <v>12301.465169999999</v>
      </c>
      <c r="P42" s="211">
        <v>7109.4826999999996</v>
      </c>
      <c r="Q42" s="211">
        <v>11738.594639999999</v>
      </c>
      <c r="R42" s="211">
        <v>28203.5167</v>
      </c>
      <c r="S42" s="211">
        <v>33120.787369999998</v>
      </c>
      <c r="T42" s="211">
        <v>29549.197889999999</v>
      </c>
      <c r="U42" s="211">
        <v>29549.197889999999</v>
      </c>
      <c r="V42" s="211">
        <v>23586.881140000001</v>
      </c>
      <c r="W42" s="211">
        <v>36509.035909999999</v>
      </c>
      <c r="X42" s="211">
        <v>65963.786950000009</v>
      </c>
      <c r="Y42" s="211">
        <v>84957.384450000012</v>
      </c>
      <c r="Z42" s="211">
        <v>96729.177379999979</v>
      </c>
      <c r="AA42" s="211">
        <v>121313.53339</v>
      </c>
      <c r="AB42" s="211">
        <v>164928.75663000002</v>
      </c>
    </row>
    <row r="43" spans="1:28" x14ac:dyDescent="0.25">
      <c r="A43" s="212" t="s">
        <v>216</v>
      </c>
      <c r="B43" s="213">
        <v>101776.692538</v>
      </c>
      <c r="C43" s="214">
        <v>102543.697938</v>
      </c>
      <c r="D43" s="214">
        <v>118904.998252</v>
      </c>
      <c r="E43" s="214">
        <v>168392.56488000002</v>
      </c>
      <c r="F43" s="214">
        <v>159520.55917999998</v>
      </c>
      <c r="G43" s="214">
        <v>149839.39077999999</v>
      </c>
      <c r="H43" s="214">
        <v>126275.10132</v>
      </c>
      <c r="I43" s="214">
        <v>112694.53861999999</v>
      </c>
      <c r="J43" s="214">
        <v>162704.51517999999</v>
      </c>
      <c r="K43" s="214">
        <v>249569.82047999999</v>
      </c>
      <c r="L43" s="214">
        <v>254831.21911999997</v>
      </c>
      <c r="M43" s="214">
        <v>184831.90345000001</v>
      </c>
      <c r="N43" s="214">
        <v>152964.12359999999</v>
      </c>
      <c r="O43" s="214">
        <v>189127.41778000002</v>
      </c>
      <c r="P43" s="214">
        <v>203885.72368</v>
      </c>
      <c r="Q43" s="214">
        <v>206118.82554000002</v>
      </c>
      <c r="R43" s="214">
        <v>260289.39548000001</v>
      </c>
      <c r="S43" s="214">
        <v>295187.98515999998</v>
      </c>
      <c r="T43" s="214">
        <v>312139.74661999999</v>
      </c>
      <c r="U43" s="214">
        <v>313184.70799999998</v>
      </c>
      <c r="V43" s="214">
        <v>378655.63127999997</v>
      </c>
      <c r="W43" s="214">
        <v>324919.96801999997</v>
      </c>
      <c r="X43" s="214">
        <v>402615.61347999994</v>
      </c>
      <c r="Y43" s="214">
        <v>421950.50120000006</v>
      </c>
      <c r="Z43" s="214">
        <v>491911.00543999986</v>
      </c>
      <c r="AA43" s="214">
        <v>613826.31338000007</v>
      </c>
      <c r="AB43" s="214">
        <v>737559.41833999986</v>
      </c>
    </row>
    <row r="44" spans="1:28" x14ac:dyDescent="0.25">
      <c r="A44" s="27" t="s">
        <v>217</v>
      </c>
      <c r="B44" s="27"/>
      <c r="C44" s="27"/>
      <c r="D44" s="27"/>
      <c r="E44" s="27"/>
    </row>
    <row r="45" spans="1:28" x14ac:dyDescent="0.25">
      <c r="A45" s="27" t="s">
        <v>218</v>
      </c>
      <c r="B45" s="27"/>
      <c r="C45" s="27"/>
      <c r="D45" s="27"/>
      <c r="E45" s="27"/>
    </row>
    <row r="46" spans="1:28" ht="42.75" customHeight="1" x14ac:dyDescent="0.25">
      <c r="A46" s="314" t="s">
        <v>227</v>
      </c>
      <c r="B46" s="314"/>
      <c r="C46" s="314"/>
      <c r="D46" s="314"/>
      <c r="E46" s="314"/>
      <c r="F46" s="314"/>
      <c r="G46" s="314"/>
      <c r="H46" s="314"/>
      <c r="I46" s="314"/>
      <c r="J46" s="314"/>
      <c r="K46" s="314"/>
      <c r="L46" s="314"/>
      <c r="M46" s="314"/>
      <c r="N46" s="314"/>
      <c r="O46" s="314"/>
      <c r="P46" s="314"/>
      <c r="Q46" s="314"/>
      <c r="R46" s="314"/>
      <c r="S46" s="314"/>
      <c r="T46" s="314"/>
      <c r="U46" s="314"/>
      <c r="V46" s="314"/>
      <c r="W46" s="314"/>
      <c r="X46" s="314"/>
      <c r="Y46" s="314"/>
      <c r="Z46" s="314"/>
      <c r="AA46" s="314"/>
      <c r="AB46" s="314"/>
    </row>
    <row r="47" spans="1:28" ht="11.25" customHeight="1" x14ac:dyDescent="0.25"/>
    <row r="48" spans="1:28" ht="25.5" customHeight="1" x14ac:dyDescent="0.25">
      <c r="A48" s="346" t="s">
        <v>223</v>
      </c>
      <c r="B48" s="346"/>
      <c r="C48" s="346"/>
      <c r="D48" s="346"/>
      <c r="E48" s="346"/>
      <c r="F48" s="346"/>
      <c r="G48" s="346"/>
      <c r="H48" s="346"/>
      <c r="I48" s="346"/>
      <c r="J48" s="346"/>
      <c r="K48" s="346"/>
      <c r="L48" s="346"/>
      <c r="M48" s="346"/>
      <c r="N48" s="346"/>
      <c r="O48" s="346"/>
      <c r="P48" s="346"/>
      <c r="Q48" s="346"/>
      <c r="R48" s="346"/>
      <c r="S48" s="346"/>
      <c r="T48" s="346"/>
      <c r="U48" s="346"/>
      <c r="V48" s="346"/>
      <c r="W48" s="346"/>
      <c r="X48" s="346"/>
      <c r="Y48" s="346"/>
      <c r="Z48" s="346"/>
      <c r="AA48" s="346"/>
      <c r="AB48" s="346"/>
    </row>
    <row r="50" spans="1:28" x14ac:dyDescent="0.25">
      <c r="A50" s="347" t="s">
        <v>225</v>
      </c>
      <c r="B50" s="347"/>
      <c r="C50" s="347"/>
      <c r="D50" s="347"/>
      <c r="E50" s="347"/>
      <c r="F50" s="347"/>
      <c r="G50" s="347"/>
      <c r="H50" s="347"/>
      <c r="I50" s="347"/>
      <c r="J50" s="347"/>
      <c r="K50" s="347"/>
      <c r="L50" s="347"/>
      <c r="M50" s="347"/>
      <c r="N50" s="347"/>
      <c r="O50" s="347"/>
      <c r="P50" s="347"/>
      <c r="Q50" s="347"/>
      <c r="R50" s="347"/>
      <c r="S50" s="347"/>
      <c r="T50" s="347"/>
      <c r="U50" s="347"/>
      <c r="V50" s="347"/>
      <c r="W50" s="347"/>
      <c r="X50" s="347"/>
      <c r="Y50" s="347"/>
      <c r="Z50" s="347"/>
      <c r="AA50" s="347"/>
      <c r="AB50" s="347"/>
    </row>
    <row r="51" spans="1:28" ht="15.75" thickBot="1" x14ac:dyDescent="0.3">
      <c r="A51" s="191"/>
      <c r="B51" s="19">
        <v>1997</v>
      </c>
      <c r="C51" s="19">
        <v>1998</v>
      </c>
      <c r="D51" s="19">
        <v>1999</v>
      </c>
      <c r="E51" s="19">
        <v>2000</v>
      </c>
      <c r="F51" s="19">
        <v>2001</v>
      </c>
      <c r="G51" s="19">
        <v>2002</v>
      </c>
      <c r="H51" s="19">
        <v>2003</v>
      </c>
      <c r="I51" s="19">
        <v>2004</v>
      </c>
      <c r="J51" s="19">
        <v>2005</v>
      </c>
      <c r="K51" s="19">
        <v>2006</v>
      </c>
      <c r="L51" s="19">
        <v>2007</v>
      </c>
      <c r="M51" s="19">
        <v>2008</v>
      </c>
      <c r="N51" s="19">
        <v>2009</v>
      </c>
      <c r="O51" s="19">
        <v>2010</v>
      </c>
      <c r="P51" s="19">
        <v>2011</v>
      </c>
      <c r="Q51" s="19">
        <v>2012</v>
      </c>
      <c r="R51" s="19">
        <v>2013</v>
      </c>
      <c r="S51" s="19">
        <v>2014</v>
      </c>
      <c r="T51" s="19">
        <v>2015</v>
      </c>
      <c r="U51" s="19">
        <v>2016</v>
      </c>
      <c r="V51" s="19">
        <v>2017</v>
      </c>
      <c r="W51" s="19">
        <v>2018</v>
      </c>
      <c r="X51" s="33">
        <v>2019</v>
      </c>
      <c r="Y51" s="33">
        <v>2020</v>
      </c>
      <c r="Z51" s="33">
        <v>2021</v>
      </c>
      <c r="AA51" s="33">
        <v>2022</v>
      </c>
      <c r="AB51" s="33" t="s">
        <v>256</v>
      </c>
    </row>
    <row r="52" spans="1:28" ht="15.75" customHeight="1" thickBot="1" x14ac:dyDescent="0.3">
      <c r="A52" s="192" t="s">
        <v>169</v>
      </c>
      <c r="B52" s="345" t="s">
        <v>228</v>
      </c>
      <c r="C52" s="345"/>
      <c r="D52" s="345"/>
      <c r="E52" s="345"/>
      <c r="F52" s="345"/>
      <c r="G52" s="345"/>
      <c r="H52" s="345"/>
      <c r="I52" s="345"/>
      <c r="J52" s="345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  <c r="Y52" s="345"/>
      <c r="Z52" s="345"/>
      <c r="AA52" s="294"/>
      <c r="AB52" s="294"/>
    </row>
    <row r="53" spans="1:28" x14ac:dyDescent="0.25">
      <c r="A53" s="193" t="s">
        <v>202</v>
      </c>
      <c r="B53" s="230">
        <v>6.5619341565095004</v>
      </c>
      <c r="C53" s="230">
        <v>3.53329432781881</v>
      </c>
      <c r="D53" s="230">
        <v>3.2375536927352302</v>
      </c>
      <c r="E53" s="230">
        <v>1.5849279237418701</v>
      </c>
      <c r="F53" s="241">
        <v>1.7853781779595199</v>
      </c>
      <c r="G53" s="230">
        <v>2.60587938140644</v>
      </c>
      <c r="H53" s="230">
        <v>0.24770786546314699</v>
      </c>
      <c r="I53" s="230">
        <v>0.56582323461949902</v>
      </c>
      <c r="J53" s="230">
        <v>1.4639791298255701E-2</v>
      </c>
      <c r="K53" s="230">
        <v>0.83939487984914596</v>
      </c>
      <c r="L53" s="230">
        <v>6.0505444345849302</v>
      </c>
      <c r="M53" s="230">
        <v>10.4798893279486</v>
      </c>
      <c r="N53" s="230">
        <v>14.7914607635796</v>
      </c>
      <c r="O53" s="230">
        <v>18.2680542338659</v>
      </c>
      <c r="P53" s="230">
        <v>12.1828914274101</v>
      </c>
      <c r="Q53" s="230">
        <v>13.051026703012599</v>
      </c>
      <c r="R53" s="230">
        <v>8.12621460282325</v>
      </c>
      <c r="S53" s="230">
        <v>8.9018202988991693</v>
      </c>
      <c r="T53" s="230">
        <v>26.244431560647399</v>
      </c>
      <c r="U53" s="230">
        <v>41.020164249137402</v>
      </c>
      <c r="V53" s="230">
        <v>32.186894869400803</v>
      </c>
      <c r="W53" s="230">
        <v>27.79803653411</v>
      </c>
      <c r="X53" s="230">
        <f>X29*100/X8</f>
        <v>15.959239785257564</v>
      </c>
      <c r="Y53" s="230">
        <f t="shared" ref="Y53:Z53" si="17">Y29*100/Y8</f>
        <v>10.715682771255821</v>
      </c>
      <c r="Z53" s="230">
        <f t="shared" si="17"/>
        <v>10.000445643419857</v>
      </c>
      <c r="AA53" s="230">
        <f t="shared" ref="AA53" si="18">AA29*100/AA8</f>
        <v>9.8832341345172399</v>
      </c>
      <c r="AB53" s="230">
        <f t="shared" ref="AB53" si="19">AB29*100/AB8</f>
        <v>13.549633967672111</v>
      </c>
    </row>
    <row r="54" spans="1:28" x14ac:dyDescent="0.25">
      <c r="A54" s="193" t="s">
        <v>203</v>
      </c>
      <c r="B54" s="230">
        <v>15.4409618756008</v>
      </c>
      <c r="C54" s="230">
        <v>12.400602940592799</v>
      </c>
      <c r="D54" s="230">
        <v>5.1152672241394797</v>
      </c>
      <c r="E54" s="230">
        <v>22.8305371365871</v>
      </c>
      <c r="F54" s="230">
        <v>30.5772141899578</v>
      </c>
      <c r="G54" s="230">
        <v>13.4810666452322</v>
      </c>
      <c r="H54" s="230">
        <v>17.6950729705244</v>
      </c>
      <c r="I54" s="230">
        <v>21.988447959283199</v>
      </c>
      <c r="J54" s="230">
        <v>52.4007900399466</v>
      </c>
      <c r="K54" s="230">
        <v>64.027306365292404</v>
      </c>
      <c r="L54" s="230">
        <v>54.960055077699998</v>
      </c>
      <c r="M54" s="230">
        <v>48.5318440646355</v>
      </c>
      <c r="N54" s="230">
        <v>54.7222277581443</v>
      </c>
      <c r="O54" s="230">
        <v>52.470206299826501</v>
      </c>
      <c r="P54" s="230">
        <v>53.069876882409403</v>
      </c>
      <c r="Q54" s="230">
        <v>47.208508891806503</v>
      </c>
      <c r="R54" s="230">
        <v>49.332448482106997</v>
      </c>
      <c r="S54" s="230">
        <v>44.968306497617903</v>
      </c>
      <c r="T54" s="230">
        <v>50.612491653066201</v>
      </c>
      <c r="U54" s="230">
        <v>44.705393823481899</v>
      </c>
      <c r="V54" s="230">
        <v>46.576941144509703</v>
      </c>
      <c r="W54" s="230">
        <v>40.666203984949398</v>
      </c>
      <c r="X54" s="230">
        <f t="shared" ref="X54:Z67" si="20">X30*100/X9</f>
        <v>42.575697547427993</v>
      </c>
      <c r="Y54" s="230">
        <f t="shared" si="20"/>
        <v>39.937709768076914</v>
      </c>
      <c r="Z54" s="230">
        <f t="shared" si="20"/>
        <v>43.98146902799364</v>
      </c>
      <c r="AA54" s="230">
        <f t="shared" ref="AA54" si="21">AA30*100/AA9</f>
        <v>37.667611970046522</v>
      </c>
      <c r="AB54" s="230">
        <f t="shared" ref="AB54" si="22">AB30*100/AB9</f>
        <v>39.565077761211136</v>
      </c>
    </row>
    <row r="55" spans="1:28" x14ac:dyDescent="0.25">
      <c r="A55" s="193" t="s">
        <v>204</v>
      </c>
      <c r="B55" s="230">
        <v>11.8770747797846</v>
      </c>
      <c r="C55" s="230">
        <v>7.8962606948116498</v>
      </c>
      <c r="D55" s="230">
        <v>8.4383251231643293</v>
      </c>
      <c r="E55" s="230">
        <v>7.5547807542408396</v>
      </c>
      <c r="F55" s="230">
        <v>4.9339318342003704</v>
      </c>
      <c r="G55" s="230">
        <v>4.82324593049489</v>
      </c>
      <c r="H55" s="230">
        <v>5.3954105570802202</v>
      </c>
      <c r="I55" s="230">
        <v>8.2370556526009704</v>
      </c>
      <c r="J55" s="230">
        <v>9.5756365031752004</v>
      </c>
      <c r="K55" s="230">
        <v>6.2553487344544099</v>
      </c>
      <c r="L55" s="230">
        <v>6.8551722656145504</v>
      </c>
      <c r="M55" s="230">
        <v>2.1458511956778001</v>
      </c>
      <c r="N55" s="230">
        <v>2.6578612190377702</v>
      </c>
      <c r="O55" s="230">
        <v>2.8358593806115202</v>
      </c>
      <c r="P55" s="230">
        <v>3.6233755480780099</v>
      </c>
      <c r="Q55" s="230">
        <v>3.6564251420884899</v>
      </c>
      <c r="R55" s="230">
        <v>4.9117657333474796</v>
      </c>
      <c r="S55" s="230">
        <v>4.2819269019258996</v>
      </c>
      <c r="T55" s="230">
        <v>3.4096754934553299</v>
      </c>
      <c r="U55" s="230">
        <v>6.2481050849305202</v>
      </c>
      <c r="V55" s="230">
        <v>2.6741886622438602</v>
      </c>
      <c r="W55" s="230">
        <v>1.5459407464386199</v>
      </c>
      <c r="X55" s="230">
        <f t="shared" si="20"/>
        <v>7.1409204472183658</v>
      </c>
      <c r="Y55" s="230">
        <f t="shared" si="20"/>
        <v>7.737464017219839</v>
      </c>
      <c r="Z55" s="230">
        <f t="shared" si="20"/>
        <v>12.28240470197148</v>
      </c>
      <c r="AA55" s="230">
        <f t="shared" ref="AA55" si="23">AA31*100/AA10</f>
        <v>9.432641154472913</v>
      </c>
      <c r="AB55" s="230">
        <f t="shared" ref="AB55" si="24">AB31*100/AB10</f>
        <v>8.3589803677909273</v>
      </c>
    </row>
    <row r="56" spans="1:28" x14ac:dyDescent="0.25">
      <c r="A56" s="197" t="s">
        <v>205</v>
      </c>
      <c r="B56" s="235">
        <v>13.6881686422677</v>
      </c>
      <c r="C56" s="236">
        <v>11.169034039336699</v>
      </c>
      <c r="D56" s="236">
        <v>18.918703179684801</v>
      </c>
      <c r="E56" s="236">
        <v>17.5468265618141</v>
      </c>
      <c r="F56" s="236">
        <v>14.910760031222001</v>
      </c>
      <c r="G56" s="236">
        <v>10.570545067001699</v>
      </c>
      <c r="H56" s="236">
        <v>13.7209506119941</v>
      </c>
      <c r="I56" s="236">
        <v>10.752847687812899</v>
      </c>
      <c r="J56" s="236">
        <v>11.2622164782642</v>
      </c>
      <c r="K56" s="236">
        <v>17.501722545945601</v>
      </c>
      <c r="L56" s="236">
        <v>20.6231217628075</v>
      </c>
      <c r="M56" s="236">
        <v>25.562504219217601</v>
      </c>
      <c r="N56" s="236">
        <v>28.9576005765988</v>
      </c>
      <c r="O56" s="236">
        <v>33.4535764967966</v>
      </c>
      <c r="P56" s="236">
        <v>38.619812727622403</v>
      </c>
      <c r="Q56" s="236">
        <v>41.715388181894703</v>
      </c>
      <c r="R56" s="236">
        <v>42.914213087604097</v>
      </c>
      <c r="S56" s="236">
        <v>39.626109775939398</v>
      </c>
      <c r="T56" s="236">
        <v>33.1497778553777</v>
      </c>
      <c r="U56" s="236">
        <v>35.597832803809602</v>
      </c>
      <c r="V56" s="236">
        <v>47.778975994784503</v>
      </c>
      <c r="W56" s="236">
        <v>53.889672758583998</v>
      </c>
      <c r="X56" s="236">
        <f t="shared" si="20"/>
        <v>51.54038524563331</v>
      </c>
      <c r="Y56" s="236">
        <f t="shared" si="20"/>
        <v>59.15046588744881</v>
      </c>
      <c r="Z56" s="236">
        <f t="shared" si="20"/>
        <v>54.924215755606113</v>
      </c>
      <c r="AA56" s="236">
        <f t="shared" ref="AA56" si="25">AA32*100/AA11</f>
        <v>58.202865681340086</v>
      </c>
      <c r="AB56" s="236">
        <f t="shared" ref="AB56" si="26">AB32*100/AB11</f>
        <v>49.618912965194042</v>
      </c>
    </row>
    <row r="57" spans="1:28" x14ac:dyDescent="0.25">
      <c r="A57" s="193" t="s">
        <v>206</v>
      </c>
      <c r="B57" s="230">
        <v>0.42929511185976399</v>
      </c>
      <c r="C57" s="230">
        <v>0.23489192798861799</v>
      </c>
      <c r="D57" s="230">
        <v>40.436827054438602</v>
      </c>
      <c r="E57" s="230">
        <v>5.2881995071162997</v>
      </c>
      <c r="F57" s="230">
        <v>10.285093399923699</v>
      </c>
      <c r="G57" s="230">
        <v>61.558412613560698</v>
      </c>
      <c r="H57" s="230">
        <v>72.257843010873103</v>
      </c>
      <c r="I57" s="230">
        <v>79.782260608027499</v>
      </c>
      <c r="J57" s="230">
        <v>58.8165875769105</v>
      </c>
      <c r="K57" s="230">
        <v>30.536338718575202</v>
      </c>
      <c r="L57" s="230">
        <v>23.0868348697595</v>
      </c>
      <c r="M57" s="230">
        <v>11.7919336257906</v>
      </c>
      <c r="N57" s="230">
        <v>18.900840652754098</v>
      </c>
      <c r="O57" s="230">
        <v>15.830389345243599</v>
      </c>
      <c r="P57" s="230">
        <v>19.698787428983199</v>
      </c>
      <c r="Q57" s="230">
        <v>28.105352383401399</v>
      </c>
      <c r="R57" s="230">
        <v>12.804264012968799</v>
      </c>
      <c r="S57" s="230">
        <v>15.9709642957162</v>
      </c>
      <c r="T57" s="230">
        <v>3.2192065883674399</v>
      </c>
      <c r="U57" s="230">
        <v>3.3127935054302</v>
      </c>
      <c r="V57" s="230">
        <v>1.86457801150851</v>
      </c>
      <c r="W57" s="230">
        <v>0.71715315096631804</v>
      </c>
      <c r="X57" s="230">
        <f t="shared" si="20"/>
        <v>6.8699857266083058</v>
      </c>
      <c r="Y57" s="230">
        <f t="shared" si="20"/>
        <v>8.2266374385199956</v>
      </c>
      <c r="Z57" s="230">
        <f t="shared" si="20"/>
        <v>10.926818724385978</v>
      </c>
      <c r="AA57" s="230">
        <f t="shared" ref="AA57" si="27">AA33*100/AA12</f>
        <v>16.901184736288126</v>
      </c>
      <c r="AB57" s="230">
        <f t="shared" ref="AB57" si="28">AB33*100/AB12</f>
        <v>11.516777414820288</v>
      </c>
    </row>
    <row r="58" spans="1:28" x14ac:dyDescent="0.25">
      <c r="A58" s="197" t="s">
        <v>207</v>
      </c>
      <c r="B58" s="235">
        <v>9.7255568364871099</v>
      </c>
      <c r="C58" s="236">
        <v>7.1979811054037102</v>
      </c>
      <c r="D58" s="236">
        <v>10.626875863106299</v>
      </c>
      <c r="E58" s="236">
        <v>0</v>
      </c>
      <c r="F58" s="236">
        <v>27.909120106488299</v>
      </c>
      <c r="G58" s="236">
        <v>54.6581144983939</v>
      </c>
      <c r="H58" s="236">
        <v>15.1045500487352</v>
      </c>
      <c r="I58" s="236">
        <v>10.963732331787799</v>
      </c>
      <c r="J58" s="236">
        <v>27.174760780424599</v>
      </c>
      <c r="K58" s="236">
        <v>29.9785690124395</v>
      </c>
      <c r="L58" s="236">
        <v>4.8908174892221696</v>
      </c>
      <c r="M58" s="236">
        <v>5.7753024937684696</v>
      </c>
      <c r="N58" s="236">
        <v>20.784666800020702</v>
      </c>
      <c r="O58" s="236">
        <v>33.950931434712103</v>
      </c>
      <c r="P58" s="236">
        <v>6.3393867108144102</v>
      </c>
      <c r="Q58" s="236">
        <v>20.555154112523802</v>
      </c>
      <c r="R58" s="236">
        <v>53.277858325350103</v>
      </c>
      <c r="S58" s="236">
        <v>69.896196442968204</v>
      </c>
      <c r="T58" s="236">
        <v>58.828306311109301</v>
      </c>
      <c r="U58" s="236">
        <v>6.3775626834238297</v>
      </c>
      <c r="V58" s="236">
        <v>4.2897950649484802</v>
      </c>
      <c r="W58" s="236">
        <v>4.1634080962265498</v>
      </c>
      <c r="X58" s="236">
        <f t="shared" si="20"/>
        <v>1.8887640034379942</v>
      </c>
      <c r="Y58" s="236">
        <f t="shared" si="20"/>
        <v>8.8618764589762193</v>
      </c>
      <c r="Z58" s="236">
        <f t="shared" si="20"/>
        <v>25.332128005385446</v>
      </c>
      <c r="AA58" s="236">
        <f t="shared" ref="AA58" si="29">AA34*100/AA13</f>
        <v>41.705673017410042</v>
      </c>
      <c r="AB58" s="236">
        <f t="shared" ref="AB58" si="30">AB34*100/AB13</f>
        <v>5.5715600075591283</v>
      </c>
    </row>
    <row r="59" spans="1:28" x14ac:dyDescent="0.25">
      <c r="A59" s="193" t="s">
        <v>208</v>
      </c>
      <c r="B59" s="230">
        <v>26.0952450735351</v>
      </c>
      <c r="C59" s="230">
        <v>52.617947960389799</v>
      </c>
      <c r="D59" s="230">
        <v>34.303194514143001</v>
      </c>
      <c r="E59" s="230">
        <v>34.097781550961301</v>
      </c>
      <c r="F59" s="230">
        <v>34.833071357353099</v>
      </c>
      <c r="G59" s="230">
        <v>47.5398252956101</v>
      </c>
      <c r="H59" s="230">
        <v>38.666558441518902</v>
      </c>
      <c r="I59" s="230">
        <v>47.053715180708899</v>
      </c>
      <c r="J59" s="230">
        <v>37.836554885631003</v>
      </c>
      <c r="K59" s="230">
        <v>49.755697074440199</v>
      </c>
      <c r="L59" s="230">
        <v>44.911118965484199</v>
      </c>
      <c r="M59" s="230">
        <v>46.291464286854001</v>
      </c>
      <c r="N59" s="230">
        <v>49.386328463257101</v>
      </c>
      <c r="O59" s="230">
        <v>48.446034103587401</v>
      </c>
      <c r="P59" s="230">
        <v>38.433234351401303</v>
      </c>
      <c r="Q59" s="230">
        <v>33.675840499494399</v>
      </c>
      <c r="R59" s="230">
        <v>32.810643410828398</v>
      </c>
      <c r="S59" s="230">
        <v>60.128935106807802</v>
      </c>
      <c r="T59" s="230">
        <v>48.630311709534602</v>
      </c>
      <c r="U59" s="230">
        <v>47.012961218796598</v>
      </c>
      <c r="V59" s="230">
        <v>49.929392096858798</v>
      </c>
      <c r="W59" s="230">
        <v>37.125520691383997</v>
      </c>
      <c r="X59" s="230">
        <f t="shared" si="20"/>
        <v>28.561921999585451</v>
      </c>
      <c r="Y59" s="230">
        <f t="shared" si="20"/>
        <v>27.448759068666341</v>
      </c>
      <c r="Z59" s="230">
        <f t="shared" si="20"/>
        <v>35.783192087683467</v>
      </c>
      <c r="AA59" s="230">
        <f t="shared" ref="AA59" si="31">AA35*100/AA14</f>
        <v>38.661987509926853</v>
      </c>
      <c r="AB59" s="230">
        <f t="shared" ref="AB59" si="32">AB35*100/AB14</f>
        <v>37.953000841585713</v>
      </c>
    </row>
    <row r="60" spans="1:28" x14ac:dyDescent="0.25">
      <c r="A60" s="193" t="s">
        <v>209</v>
      </c>
      <c r="B60" s="230">
        <v>70.842012334980197</v>
      </c>
      <c r="C60" s="230">
        <v>74.898119003724602</v>
      </c>
      <c r="D60" s="230">
        <v>72.084972903757603</v>
      </c>
      <c r="E60" s="230">
        <v>77.547628272480097</v>
      </c>
      <c r="F60" s="230">
        <v>77.695199908897393</v>
      </c>
      <c r="G60" s="230">
        <v>75.206927953738102</v>
      </c>
      <c r="H60" s="230">
        <v>76.006155497832395</v>
      </c>
      <c r="I60" s="230">
        <v>77.010311849938304</v>
      </c>
      <c r="J60" s="230">
        <v>84.737856521756697</v>
      </c>
      <c r="K60" s="230">
        <v>76.919282464913806</v>
      </c>
      <c r="L60" s="230">
        <v>69.834571971446096</v>
      </c>
      <c r="M60" s="230">
        <v>59.739026422896004</v>
      </c>
      <c r="N60" s="230">
        <v>50.983062487134703</v>
      </c>
      <c r="O60" s="230">
        <v>62.4171469433007</v>
      </c>
      <c r="P60" s="230">
        <v>46.527603952143402</v>
      </c>
      <c r="Q60" s="230">
        <v>47.223692143583897</v>
      </c>
      <c r="R60" s="230">
        <v>53.426708478239902</v>
      </c>
      <c r="S60" s="230">
        <v>35.918415798330798</v>
      </c>
      <c r="T60" s="230">
        <v>48.684049689802201</v>
      </c>
      <c r="U60" s="230">
        <v>53.364717210130003</v>
      </c>
      <c r="V60" s="230">
        <v>57.364794520869303</v>
      </c>
      <c r="W60" s="230">
        <v>43.790323052675497</v>
      </c>
      <c r="X60" s="230">
        <f t="shared" si="20"/>
        <v>45.848679450486941</v>
      </c>
      <c r="Y60" s="230">
        <f t="shared" si="20"/>
        <v>52.802536012112178</v>
      </c>
      <c r="Z60" s="230">
        <f t="shared" si="20"/>
        <v>43.30759751592862</v>
      </c>
      <c r="AA60" s="230">
        <f t="shared" ref="AA60" si="33">AA36*100/AA15</f>
        <v>49.05208939095786</v>
      </c>
      <c r="AB60" s="230">
        <f t="shared" ref="AB60" si="34">AB36*100/AB15</f>
        <v>43.661689020756633</v>
      </c>
    </row>
    <row r="61" spans="1:28" x14ac:dyDescent="0.25">
      <c r="A61" s="193" t="s">
        <v>210</v>
      </c>
      <c r="B61" s="230">
        <v>38.2874252005616</v>
      </c>
      <c r="C61" s="230">
        <v>42.0715079172424</v>
      </c>
      <c r="D61" s="230">
        <v>28.083992249177399</v>
      </c>
      <c r="E61" s="230">
        <v>39.340299046434502</v>
      </c>
      <c r="F61" s="230">
        <v>38.593253347098603</v>
      </c>
      <c r="G61" s="230">
        <v>37.672390692194703</v>
      </c>
      <c r="H61" s="230">
        <v>45.235315164984399</v>
      </c>
      <c r="I61" s="230">
        <v>38.612765336074901</v>
      </c>
      <c r="J61" s="230">
        <v>33.389313787022601</v>
      </c>
      <c r="K61" s="230">
        <v>47.707218249475602</v>
      </c>
      <c r="L61" s="230">
        <v>29.217488821692299</v>
      </c>
      <c r="M61" s="230">
        <v>25.701316705253799</v>
      </c>
      <c r="N61" s="230">
        <v>23.406849465154899</v>
      </c>
      <c r="O61" s="230">
        <v>14.2397528045519</v>
      </c>
      <c r="P61" s="230">
        <v>8.3132466040592803</v>
      </c>
      <c r="Q61" s="230">
        <v>25.183054011184499</v>
      </c>
      <c r="R61" s="230">
        <v>36.745231783704597</v>
      </c>
      <c r="S61" s="230">
        <v>28.253491516803901</v>
      </c>
      <c r="T61" s="230">
        <v>24.192622281744899</v>
      </c>
      <c r="U61" s="230">
        <v>12.6275095323941</v>
      </c>
      <c r="V61" s="230">
        <v>9.5243188044452793</v>
      </c>
      <c r="W61" s="230">
        <v>25.104340048138202</v>
      </c>
      <c r="X61" s="230">
        <f t="shared" si="20"/>
        <v>43.70774452958328</v>
      </c>
      <c r="Y61" s="230">
        <f t="shared" si="20"/>
        <v>29.571803162568862</v>
      </c>
      <c r="Z61" s="230">
        <f t="shared" si="20"/>
        <v>45.447567278360715</v>
      </c>
      <c r="AA61" s="230">
        <f t="shared" ref="AA61" si="35">AA37*100/AA16</f>
        <v>40.01510363391867</v>
      </c>
      <c r="AB61" s="230">
        <f t="shared" ref="AB61" si="36">AB37*100/AB16</f>
        <v>26.725263208072061</v>
      </c>
    </row>
    <row r="62" spans="1:28" x14ac:dyDescent="0.25">
      <c r="A62" s="203" t="s">
        <v>211</v>
      </c>
      <c r="B62" s="237">
        <v>8.3321368646329308</v>
      </c>
      <c r="C62" s="237">
        <v>4.1366157660865799</v>
      </c>
      <c r="D62" s="237">
        <v>3.4258896092128799</v>
      </c>
      <c r="E62" s="237">
        <v>4.4478101883710597</v>
      </c>
      <c r="F62" s="237">
        <v>7.4440127001614202</v>
      </c>
      <c r="G62" s="237">
        <v>4.9332092855256899</v>
      </c>
      <c r="H62" s="237">
        <v>3.3931193365921599</v>
      </c>
      <c r="I62" s="237">
        <v>5.8678419735476304</v>
      </c>
      <c r="J62" s="237">
        <v>21.180545593360002</v>
      </c>
      <c r="K62" s="237">
        <v>27.1007872400472</v>
      </c>
      <c r="L62" s="237">
        <v>30.372683316299199</v>
      </c>
      <c r="M62" s="237">
        <v>31.432256393855202</v>
      </c>
      <c r="N62" s="237">
        <v>39.658515672588699</v>
      </c>
      <c r="O62" s="237">
        <v>38.410889421167902</v>
      </c>
      <c r="P62" s="237">
        <v>33.4054759458852</v>
      </c>
      <c r="Q62" s="237">
        <v>30.6842821806577</v>
      </c>
      <c r="R62" s="237">
        <v>32.454739462837502</v>
      </c>
      <c r="S62" s="237">
        <v>29.119598008723401</v>
      </c>
      <c r="T62" s="237">
        <v>37.480756769841499</v>
      </c>
      <c r="U62" s="237">
        <v>42.719107594877798</v>
      </c>
      <c r="V62" s="237">
        <v>39.3529599707119</v>
      </c>
      <c r="W62" s="237">
        <v>34.046715125316503</v>
      </c>
      <c r="X62" s="237">
        <f t="shared" si="20"/>
        <v>33.191947965555642</v>
      </c>
      <c r="Y62" s="237">
        <f t="shared" si="20"/>
        <v>28.65537793377823</v>
      </c>
      <c r="Z62" s="237">
        <f t="shared" si="20"/>
        <v>31.886391592599931</v>
      </c>
      <c r="AA62" s="237">
        <f t="shared" ref="AA62" si="37">AA38*100/AA17</f>
        <v>29.397331310463283</v>
      </c>
      <c r="AB62" s="237">
        <f t="shared" ref="AB62" si="38">AB38*100/AB17</f>
        <v>33.616711915079129</v>
      </c>
    </row>
    <row r="63" spans="1:28" ht="17.649999999999999" customHeight="1" x14ac:dyDescent="0.25">
      <c r="A63" s="206" t="s">
        <v>212</v>
      </c>
      <c r="B63" s="238">
        <v>12.897446524883</v>
      </c>
      <c r="C63" s="238">
        <v>9.6107346545455705</v>
      </c>
      <c r="D63" s="238">
        <v>13.201889744347399</v>
      </c>
      <c r="E63" s="238">
        <v>12.1280066330692</v>
      </c>
      <c r="F63" s="238">
        <v>10.803733781694101</v>
      </c>
      <c r="G63" s="238">
        <v>7.2733430988969898</v>
      </c>
      <c r="H63" s="238">
        <v>9.0369864813387899</v>
      </c>
      <c r="I63" s="238">
        <v>9.5039818424338591</v>
      </c>
      <c r="J63" s="238">
        <v>10.419208520081201</v>
      </c>
      <c r="K63" s="238">
        <v>11.784661473182201</v>
      </c>
      <c r="L63" s="238">
        <v>13.216247220707301</v>
      </c>
      <c r="M63" s="238">
        <v>14.4905266380709</v>
      </c>
      <c r="N63" s="238">
        <v>19.262636287640099</v>
      </c>
      <c r="O63" s="238">
        <v>23.874564847870602</v>
      </c>
      <c r="P63" s="238">
        <v>29.446960935445201</v>
      </c>
      <c r="Q63" s="238">
        <v>33.208683630634901</v>
      </c>
      <c r="R63" s="238">
        <v>32.143085355045798</v>
      </c>
      <c r="S63" s="238">
        <v>30.960469745761799</v>
      </c>
      <c r="T63" s="238">
        <v>26.467855668043001</v>
      </c>
      <c r="U63" s="238">
        <v>28.772697450102001</v>
      </c>
      <c r="V63" s="238">
        <v>38.021407391456897</v>
      </c>
      <c r="W63" s="238">
        <v>43.672247901112698</v>
      </c>
      <c r="X63" s="238">
        <f t="shared" si="20"/>
        <v>43.609012848242863</v>
      </c>
      <c r="Y63" s="238">
        <f t="shared" si="20"/>
        <v>50.98900265253868</v>
      </c>
      <c r="Z63" s="238">
        <f t="shared" si="20"/>
        <v>48.275935389872544</v>
      </c>
      <c r="AA63" s="238">
        <f t="shared" ref="AA63" si="39">AA39*100/AA18</f>
        <v>53.411919649685395</v>
      </c>
      <c r="AB63" s="238">
        <f t="shared" ref="AB63" si="40">AB39*100/AB18</f>
        <v>45.968147071539327</v>
      </c>
    </row>
    <row r="64" spans="1:28" x14ac:dyDescent="0.25">
      <c r="A64" s="209" t="s">
        <v>213</v>
      </c>
      <c r="B64" s="238">
        <v>11.1547402234775</v>
      </c>
      <c r="C64" s="238">
        <v>7.0938827242967601</v>
      </c>
      <c r="D64" s="238">
        <v>9.0274288967331309</v>
      </c>
      <c r="E64" s="238">
        <v>8.3609927273296698</v>
      </c>
      <c r="F64" s="238">
        <v>9.7305317883476601</v>
      </c>
      <c r="G64" s="238">
        <v>6.4667142736134497</v>
      </c>
      <c r="H64" s="238">
        <v>6.9464976938807297</v>
      </c>
      <c r="I64" s="238">
        <v>7.9604763748653502</v>
      </c>
      <c r="J64" s="238">
        <v>15.4051920067732</v>
      </c>
      <c r="K64" s="238">
        <v>20.002011683861401</v>
      </c>
      <c r="L64" s="238">
        <v>22.8375980091547</v>
      </c>
      <c r="M64" s="238">
        <v>24.2451618723011</v>
      </c>
      <c r="N64" s="238">
        <v>30.349403847036399</v>
      </c>
      <c r="O64" s="238">
        <v>31.889168353632702</v>
      </c>
      <c r="P64" s="238">
        <v>31.804228936448698</v>
      </c>
      <c r="Q64" s="238">
        <v>31.7927960295223</v>
      </c>
      <c r="R64" s="238">
        <v>32.331439878874697</v>
      </c>
      <c r="S64" s="238">
        <v>29.789451242119</v>
      </c>
      <c r="T64" s="238">
        <v>33.603578976284403</v>
      </c>
      <c r="U64" s="238">
        <v>38.057957969750298</v>
      </c>
      <c r="V64" s="238">
        <v>38.900331000361298</v>
      </c>
      <c r="W64" s="238">
        <v>37.413223197212901</v>
      </c>
      <c r="X64" s="238">
        <f t="shared" si="20"/>
        <v>37.629515788298704</v>
      </c>
      <c r="Y64" s="238">
        <f t="shared" si="20"/>
        <v>38.191245884399727</v>
      </c>
      <c r="Z64" s="238">
        <f t="shared" si="20"/>
        <v>39.278739511682936</v>
      </c>
      <c r="AA64" s="238">
        <f t="shared" ref="AA64" si="41">AA40*100/AA19</f>
        <v>41.816300102044544</v>
      </c>
      <c r="AB64" s="238">
        <f t="shared" ref="AB64" si="42">AB40*100/AB19</f>
        <v>40.28403418797555</v>
      </c>
    </row>
    <row r="65" spans="1:28" x14ac:dyDescent="0.25">
      <c r="A65" s="210" t="s">
        <v>214</v>
      </c>
      <c r="B65" s="237">
        <v>10.5480427731658</v>
      </c>
      <c r="C65" s="237">
        <v>6.9283803313080199</v>
      </c>
      <c r="D65" s="237">
        <v>9.2126291895208094</v>
      </c>
      <c r="E65" s="237">
        <v>8.3284208821302901</v>
      </c>
      <c r="F65" s="237">
        <v>9.8098293477964305</v>
      </c>
      <c r="G65" s="237">
        <v>7.6920899219810197</v>
      </c>
      <c r="H65" s="237">
        <v>7.7417471477140802</v>
      </c>
      <c r="I65" s="237">
        <v>8.7728043443096002</v>
      </c>
      <c r="J65" s="237">
        <v>16.4455402023444</v>
      </c>
      <c r="K65" s="237">
        <v>20.4452380043912</v>
      </c>
      <c r="L65" s="237">
        <v>22.803230216010199</v>
      </c>
      <c r="M65" s="237">
        <v>23.897541511042601</v>
      </c>
      <c r="N65" s="237">
        <v>29.3439026746005</v>
      </c>
      <c r="O65" s="237">
        <v>30.876802909382299</v>
      </c>
      <c r="P65" s="237">
        <v>30.818727673645899</v>
      </c>
      <c r="Q65" s="237">
        <v>31.393635158522201</v>
      </c>
      <c r="R65" s="237">
        <v>30.765785237633501</v>
      </c>
      <c r="S65" s="237">
        <v>29.742684998554601</v>
      </c>
      <c r="T65" s="237">
        <v>31.7482274707356</v>
      </c>
      <c r="U65" s="237">
        <v>34.1064549235671</v>
      </c>
      <c r="V65" s="237">
        <v>35.764246058132599</v>
      </c>
      <c r="W65" s="237">
        <v>34.4709984844229</v>
      </c>
      <c r="X65" s="237">
        <f t="shared" si="20"/>
        <v>34.676181934876858</v>
      </c>
      <c r="Y65" s="237">
        <f t="shared" si="20"/>
        <v>34.139631784154417</v>
      </c>
      <c r="Z65" s="237">
        <f t="shared" si="20"/>
        <v>36.146691114452963</v>
      </c>
      <c r="AA65" s="237">
        <f t="shared" ref="AA65" si="43">AA41*100/AA20</f>
        <v>40.197504777601445</v>
      </c>
      <c r="AB65" s="237">
        <f t="shared" ref="AB65" si="44">AB41*100/AB20</f>
        <v>37.828274620016259</v>
      </c>
    </row>
    <row r="66" spans="1:28" x14ac:dyDescent="0.25">
      <c r="A66" s="210" t="s">
        <v>215</v>
      </c>
      <c r="B66" s="237">
        <v>59.7442315397317</v>
      </c>
      <c r="C66" s="237">
        <v>68.025297341937105</v>
      </c>
      <c r="D66" s="237">
        <v>60.207185185975099</v>
      </c>
      <c r="E66" s="237">
        <v>67.723051477188804</v>
      </c>
      <c r="F66" s="237">
        <v>64.2892262925822</v>
      </c>
      <c r="G66" s="237">
        <v>66.062542035053895</v>
      </c>
      <c r="H66" s="237">
        <v>65.148072262038596</v>
      </c>
      <c r="I66" s="237">
        <v>61.551716087748702</v>
      </c>
      <c r="J66" s="237">
        <v>68.320794831559198</v>
      </c>
      <c r="K66" s="237">
        <v>65.931244754643103</v>
      </c>
      <c r="L66" s="237">
        <v>55.413021014160201</v>
      </c>
      <c r="M66" s="237">
        <v>43.527435644210897</v>
      </c>
      <c r="N66" s="237">
        <v>35.176693135408399</v>
      </c>
      <c r="O66" s="237">
        <v>34.990644171004298</v>
      </c>
      <c r="P66" s="237">
        <v>21.371272040845501</v>
      </c>
      <c r="Q66" s="237">
        <v>30.851476735915401</v>
      </c>
      <c r="R66" s="237">
        <v>42.014292986910597</v>
      </c>
      <c r="S66" s="237">
        <v>37.386933908354202</v>
      </c>
      <c r="T66" s="237">
        <v>40.416271306784303</v>
      </c>
      <c r="U66" s="237">
        <v>50.413711400226802</v>
      </c>
      <c r="V66" s="237">
        <v>35.029775114340097</v>
      </c>
      <c r="W66" s="237">
        <v>36.3827747257954</v>
      </c>
      <c r="X66" s="237">
        <f t="shared" si="20"/>
        <v>43.097709482267604</v>
      </c>
      <c r="Y66" s="237">
        <f t="shared" si="20"/>
        <v>38.715162684753551</v>
      </c>
      <c r="Z66" s="237">
        <f t="shared" si="20"/>
        <v>43.745660069014249</v>
      </c>
      <c r="AA66" s="237">
        <f t="shared" ref="AA66" si="45">AA42*100/AA21</f>
        <v>44.860077012553418</v>
      </c>
      <c r="AB66" s="237">
        <f t="shared" ref="AB66" si="46">AB42*100/AB21</f>
        <v>38.580809628719358</v>
      </c>
    </row>
    <row r="67" spans="1:28" x14ac:dyDescent="0.25">
      <c r="A67" s="212" t="s">
        <v>216</v>
      </c>
      <c r="B67" s="239">
        <v>20.340785968582502</v>
      </c>
      <c r="C67" s="240">
        <v>21.8315624857001</v>
      </c>
      <c r="D67" s="240">
        <v>23.996755661098</v>
      </c>
      <c r="E67" s="240">
        <v>29.643237785269399</v>
      </c>
      <c r="F67" s="240">
        <v>27.759456586286099</v>
      </c>
      <c r="G67" s="240">
        <v>30.447290964770598</v>
      </c>
      <c r="H67" s="240">
        <v>26.2198249624008</v>
      </c>
      <c r="I67" s="240">
        <v>26.199416394425199</v>
      </c>
      <c r="J67" s="240">
        <v>35.427939930815398</v>
      </c>
      <c r="K67" s="240">
        <v>37.003954304619199</v>
      </c>
      <c r="L67" s="240">
        <v>33.739291386759902</v>
      </c>
      <c r="M67" s="240">
        <v>29.365787362209101</v>
      </c>
      <c r="N67" s="240">
        <v>30.859140875790398</v>
      </c>
      <c r="O67" s="240">
        <v>31.723786052935001</v>
      </c>
      <c r="P67" s="240">
        <v>29.171964203172902</v>
      </c>
      <c r="Q67" s="240">
        <v>31.285040382657701</v>
      </c>
      <c r="R67" s="240">
        <v>33.9355507912273</v>
      </c>
      <c r="S67" s="240">
        <v>32.067528631516403</v>
      </c>
      <c r="T67" s="240">
        <v>34.038621068766197</v>
      </c>
      <c r="U67" s="240">
        <v>37.958729227978502</v>
      </c>
      <c r="V67" s="240">
        <v>35.5992064923052</v>
      </c>
      <c r="W67" s="240">
        <v>35.148065242714601</v>
      </c>
      <c r="X67" s="240">
        <f t="shared" si="20"/>
        <v>115.11067890393936</v>
      </c>
      <c r="Y67" s="240">
        <f t="shared" si="20"/>
        <v>103.64127623608779</v>
      </c>
      <c r="Z67" s="240">
        <f t="shared" si="20"/>
        <v>113.74162411502549</v>
      </c>
      <c r="AA67" s="240">
        <f t="shared" ref="AA67:AB67" si="47">AA43*100/AA22</f>
        <v>121.06008561664088</v>
      </c>
      <c r="AB67" s="240">
        <f t="shared" si="47"/>
        <v>105.36208724580851</v>
      </c>
    </row>
    <row r="68" spans="1:28" x14ac:dyDescent="0.25">
      <c r="A68" s="27" t="s">
        <v>217</v>
      </c>
      <c r="B68" s="27"/>
      <c r="C68" s="27"/>
      <c r="D68" s="27"/>
      <c r="E68" s="27"/>
    </row>
    <row r="69" spans="1:28" x14ac:dyDescent="0.25">
      <c r="A69" s="27" t="s">
        <v>218</v>
      </c>
      <c r="B69" s="27"/>
      <c r="C69" s="27"/>
      <c r="D69" s="27"/>
      <c r="E69" s="27"/>
    </row>
    <row r="119" spans="1:28" ht="1.1499999999999999" customHeight="1" x14ac:dyDescent="0.25"/>
    <row r="120" spans="1:28" ht="39.6" customHeight="1" x14ac:dyDescent="0.25">
      <c r="A120" s="314" t="s">
        <v>227</v>
      </c>
      <c r="B120" s="314"/>
      <c r="C120" s="314"/>
      <c r="D120" s="314"/>
      <c r="E120" s="314"/>
      <c r="F120" s="314"/>
      <c r="G120" s="314"/>
      <c r="H120" s="314"/>
      <c r="I120" s="314"/>
      <c r="J120" s="314"/>
      <c r="K120" s="314"/>
      <c r="L120" s="314"/>
      <c r="M120" s="314"/>
      <c r="N120" s="314"/>
      <c r="O120" s="314"/>
      <c r="P120" s="314"/>
      <c r="Q120" s="314"/>
      <c r="R120" s="314"/>
      <c r="S120" s="314"/>
      <c r="T120" s="314"/>
      <c r="U120" s="314"/>
      <c r="V120" s="314"/>
      <c r="W120" s="314"/>
      <c r="X120" s="314"/>
      <c r="Y120" s="314"/>
      <c r="Z120" s="314"/>
      <c r="AA120" s="314"/>
      <c r="AB120" s="314"/>
    </row>
    <row r="121" spans="1:28" ht="9.6" customHeight="1" x14ac:dyDescent="0.25"/>
    <row r="122" spans="1:28" ht="22.5" customHeight="1" x14ac:dyDescent="0.25">
      <c r="A122" s="346" t="s">
        <v>226</v>
      </c>
      <c r="B122" s="346"/>
      <c r="C122" s="346"/>
      <c r="D122" s="346"/>
      <c r="E122" s="346"/>
      <c r="F122" s="346"/>
      <c r="G122" s="346"/>
      <c r="H122" s="346"/>
      <c r="I122" s="346"/>
      <c r="J122" s="346"/>
      <c r="K122" s="346"/>
      <c r="L122" s="346"/>
      <c r="M122" s="346"/>
      <c r="N122" s="346"/>
      <c r="O122" s="346"/>
      <c r="P122" s="346"/>
      <c r="Q122" s="346"/>
      <c r="R122" s="346"/>
      <c r="S122" s="346"/>
      <c r="T122" s="346"/>
      <c r="U122" s="346"/>
      <c r="V122" s="346"/>
      <c r="W122" s="346"/>
      <c r="X122" s="346"/>
      <c r="Y122" s="346"/>
      <c r="Z122" s="346"/>
      <c r="AA122" s="346"/>
      <c r="AB122" s="346"/>
    </row>
    <row r="124" spans="1:28" x14ac:dyDescent="0.25">
      <c r="A124" s="347" t="s">
        <v>224</v>
      </c>
      <c r="B124" s="347"/>
      <c r="C124" s="347"/>
      <c r="D124" s="347"/>
      <c r="E124" s="347"/>
      <c r="F124" s="347"/>
      <c r="G124" s="347"/>
      <c r="H124" s="347"/>
      <c r="I124" s="347"/>
      <c r="J124" s="347"/>
      <c r="K124" s="347"/>
      <c r="L124" s="347"/>
      <c r="M124" s="347"/>
      <c r="N124" s="347"/>
      <c r="O124" s="347"/>
      <c r="P124" s="347"/>
      <c r="Q124" s="347"/>
      <c r="R124" s="347"/>
      <c r="S124" s="347"/>
      <c r="T124" s="347"/>
      <c r="U124" s="347"/>
      <c r="V124" s="347"/>
      <c r="W124" s="347"/>
      <c r="X124" s="347"/>
      <c r="Y124" s="347"/>
      <c r="Z124" s="347"/>
      <c r="AA124" s="347"/>
      <c r="AB124" s="347"/>
    </row>
    <row r="125" spans="1:28" ht="15.75" thickBot="1" x14ac:dyDescent="0.3">
      <c r="A125" s="191"/>
      <c r="B125" s="19">
        <v>1997</v>
      </c>
      <c r="C125" s="19">
        <v>1998</v>
      </c>
      <c r="D125" s="19">
        <v>1999</v>
      </c>
      <c r="E125" s="19">
        <v>2000</v>
      </c>
      <c r="F125" s="19">
        <v>2001</v>
      </c>
      <c r="G125" s="19">
        <v>2002</v>
      </c>
      <c r="H125" s="19">
        <v>2003</v>
      </c>
      <c r="I125" s="19">
        <v>2004</v>
      </c>
      <c r="J125" s="19">
        <v>2005</v>
      </c>
      <c r="K125" s="19">
        <v>2006</v>
      </c>
      <c r="L125" s="19">
        <v>2007</v>
      </c>
      <c r="M125" s="19">
        <v>2008</v>
      </c>
      <c r="N125" s="19">
        <v>2009</v>
      </c>
      <c r="O125" s="19">
        <v>2010</v>
      </c>
      <c r="P125" s="19">
        <v>2011</v>
      </c>
      <c r="Q125" s="19">
        <v>2012</v>
      </c>
      <c r="R125" s="19">
        <v>2013</v>
      </c>
      <c r="S125" s="19">
        <v>2014</v>
      </c>
      <c r="T125" s="19">
        <v>2015</v>
      </c>
      <c r="U125" s="19">
        <v>2016</v>
      </c>
      <c r="V125" s="19">
        <v>2017</v>
      </c>
      <c r="W125" s="19">
        <v>2018</v>
      </c>
      <c r="X125" s="33">
        <v>2019</v>
      </c>
      <c r="Y125" s="33">
        <v>2020</v>
      </c>
      <c r="Z125" s="33">
        <v>2021</v>
      </c>
      <c r="AA125" s="33">
        <v>2022</v>
      </c>
      <c r="AB125" s="33" t="s">
        <v>256</v>
      </c>
    </row>
    <row r="126" spans="1:28" ht="15.75" customHeight="1" thickBot="1" x14ac:dyDescent="0.3">
      <c r="A126" s="192" t="s">
        <v>169</v>
      </c>
      <c r="B126" s="345" t="s">
        <v>228</v>
      </c>
      <c r="C126" s="345"/>
      <c r="D126" s="345"/>
      <c r="E126" s="345"/>
      <c r="F126" s="345"/>
      <c r="G126" s="345"/>
      <c r="H126" s="345"/>
      <c r="I126" s="345"/>
      <c r="J126" s="345"/>
      <c r="K126" s="345"/>
      <c r="L126" s="345"/>
      <c r="M126" s="345"/>
      <c r="N126" s="345"/>
      <c r="O126" s="345"/>
      <c r="P126" s="345"/>
      <c r="Q126" s="345"/>
      <c r="R126" s="345"/>
      <c r="S126" s="345"/>
      <c r="T126" s="345"/>
      <c r="U126" s="345"/>
      <c r="V126" s="345"/>
      <c r="W126" s="345"/>
      <c r="X126" s="345"/>
      <c r="Y126" s="345"/>
      <c r="Z126" s="345"/>
      <c r="AA126" s="294"/>
      <c r="AB126" s="294"/>
    </row>
    <row r="127" spans="1:28" x14ac:dyDescent="0.25">
      <c r="A127" s="193" t="s">
        <v>202</v>
      </c>
      <c r="B127" s="231">
        <v>66712.490439000001</v>
      </c>
      <c r="C127" s="231">
        <v>68551.275437999997</v>
      </c>
      <c r="D127" s="231">
        <v>89812.381552999999</v>
      </c>
      <c r="E127" s="231">
        <v>141114.93406</v>
      </c>
      <c r="F127" s="231">
        <v>223201.49726999999</v>
      </c>
      <c r="G127" s="231">
        <v>190579.73897999999</v>
      </c>
      <c r="H127" s="231">
        <v>165534.31776000001</v>
      </c>
      <c r="I127" s="231">
        <v>219812.14903</v>
      </c>
      <c r="J127" s="231">
        <v>264121.80583000003</v>
      </c>
      <c r="K127" s="231">
        <v>278456.54148999997</v>
      </c>
      <c r="L127" s="231">
        <v>239283.91659000001</v>
      </c>
      <c r="M127" s="231">
        <v>322202.67278999998</v>
      </c>
      <c r="N127" s="231">
        <v>382738.77656999999</v>
      </c>
      <c r="O127" s="231">
        <v>389596.53156999999</v>
      </c>
      <c r="P127" s="231">
        <v>381592.8101</v>
      </c>
      <c r="Q127" s="231">
        <v>442419.30089000001</v>
      </c>
      <c r="R127" s="231">
        <v>419618.13848000002</v>
      </c>
      <c r="S127" s="231">
        <v>359086.58925999998</v>
      </c>
      <c r="T127" s="231">
        <v>335809.91178000002</v>
      </c>
      <c r="U127" s="231">
        <v>339429.60602000001</v>
      </c>
      <c r="V127" s="216">
        <v>402203.13536999997</v>
      </c>
      <c r="W127" s="231">
        <v>298782.72720000002</v>
      </c>
      <c r="X127" s="231">
        <v>414095.46937999991</v>
      </c>
      <c r="Y127" s="231">
        <v>361554.06344999996</v>
      </c>
      <c r="Z127" s="231">
        <v>301015.05152000004</v>
      </c>
      <c r="AA127" s="231">
        <v>416015.91245000006</v>
      </c>
      <c r="AB127" s="231">
        <v>662113.38997999998</v>
      </c>
    </row>
    <row r="128" spans="1:28" x14ac:dyDescent="0.25">
      <c r="A128" s="193" t="s">
        <v>229</v>
      </c>
      <c r="B128" s="216">
        <v>116903.02248699999</v>
      </c>
      <c r="C128" s="216">
        <v>111681.38389899999</v>
      </c>
      <c r="D128" s="216">
        <v>141425.68891200001</v>
      </c>
      <c r="E128" s="216">
        <v>192922.48194</v>
      </c>
      <c r="F128" s="216">
        <v>260211.02919</v>
      </c>
      <c r="G128" s="216">
        <v>250581.08611</v>
      </c>
      <c r="H128" s="216">
        <v>318438.86887000001</v>
      </c>
      <c r="I128" s="216">
        <v>385415.00371000002</v>
      </c>
      <c r="J128" s="216">
        <v>413076.94656000001</v>
      </c>
      <c r="K128" s="216">
        <v>474550.36483999999</v>
      </c>
      <c r="L128" s="216">
        <v>468712.5747</v>
      </c>
      <c r="M128" s="216">
        <v>595929.60381</v>
      </c>
      <c r="N128" s="216">
        <v>671328.62312999996</v>
      </c>
      <c r="O128" s="216">
        <v>674274.62459999998</v>
      </c>
      <c r="P128" s="216">
        <v>748755.33082000003</v>
      </c>
      <c r="Q128" s="216">
        <v>885946.53133000003</v>
      </c>
      <c r="R128" s="216">
        <v>1001761.52232</v>
      </c>
      <c r="S128" s="216">
        <v>998928.81183000002</v>
      </c>
      <c r="T128" s="216">
        <v>1095691.3663000001</v>
      </c>
      <c r="U128" s="216">
        <v>1169491.79097</v>
      </c>
      <c r="V128" s="216">
        <v>1315931.73753</v>
      </c>
      <c r="W128" s="216">
        <v>1315378.8141999999</v>
      </c>
      <c r="X128" s="216">
        <v>1561283.5364799988</v>
      </c>
      <c r="Y128" s="216">
        <v>1449969.7887200003</v>
      </c>
      <c r="Z128" s="216">
        <v>1384809.4646600003</v>
      </c>
      <c r="AA128" s="216">
        <v>1896163.2534399997</v>
      </c>
      <c r="AB128" s="216">
        <v>2597773.2470799992</v>
      </c>
    </row>
    <row r="129" spans="1:28" x14ac:dyDescent="0.25">
      <c r="A129" s="193" t="s">
        <v>204</v>
      </c>
      <c r="B129" s="216">
        <v>15279.481806</v>
      </c>
      <c r="C129" s="216">
        <v>14886.794733999999</v>
      </c>
      <c r="D129" s="216">
        <v>14167.429246</v>
      </c>
      <c r="E129" s="216">
        <v>19232.316159999998</v>
      </c>
      <c r="F129" s="216">
        <v>29940.468959999998</v>
      </c>
      <c r="G129" s="216">
        <v>31855.11203</v>
      </c>
      <c r="H129" s="216">
        <v>23966.595249999998</v>
      </c>
      <c r="I129" s="216">
        <v>33179.479399999997</v>
      </c>
      <c r="J129" s="216">
        <v>39749.135750000001</v>
      </c>
      <c r="K129" s="216">
        <v>36422.974280000002</v>
      </c>
      <c r="L129" s="216">
        <v>37011.5363</v>
      </c>
      <c r="M129" s="216">
        <v>63807.264139999999</v>
      </c>
      <c r="N129" s="216">
        <v>69669.126449999996</v>
      </c>
      <c r="O129" s="216">
        <v>72530.693910000002</v>
      </c>
      <c r="P129" s="216">
        <v>100323.13288999999</v>
      </c>
      <c r="Q129" s="216">
        <v>127056.46934</v>
      </c>
      <c r="R129" s="216">
        <v>94541.6774800001</v>
      </c>
      <c r="S129" s="216">
        <v>99051.195080000005</v>
      </c>
      <c r="T129" s="216">
        <v>102017.98153</v>
      </c>
      <c r="U129" s="216">
        <v>142628.21978000001</v>
      </c>
      <c r="V129" s="216">
        <v>160484.06688</v>
      </c>
      <c r="W129" s="216">
        <v>153375.04813000001</v>
      </c>
      <c r="X129" s="216">
        <v>284342.07892</v>
      </c>
      <c r="Y129" s="216">
        <v>598700.28377999994</v>
      </c>
      <c r="Z129" s="216">
        <v>583877.66619999975</v>
      </c>
      <c r="AA129" s="216">
        <v>387089.73093000008</v>
      </c>
      <c r="AB129" s="216">
        <v>260864.91855999996</v>
      </c>
    </row>
    <row r="130" spans="1:28" x14ac:dyDescent="0.25">
      <c r="A130" s="197" t="s">
        <v>205</v>
      </c>
      <c r="B130" s="218">
        <v>104311.82560900001</v>
      </c>
      <c r="C130" s="219">
        <v>87834.840568</v>
      </c>
      <c r="D130" s="219">
        <v>103357.507174</v>
      </c>
      <c r="E130" s="219">
        <v>136432.45473</v>
      </c>
      <c r="F130" s="219">
        <v>169618.68794</v>
      </c>
      <c r="G130" s="219">
        <v>142802.97430999999</v>
      </c>
      <c r="H130" s="219">
        <v>153642.80955000001</v>
      </c>
      <c r="I130" s="219">
        <v>214707.22560999999</v>
      </c>
      <c r="J130" s="219">
        <v>289037.82046999998</v>
      </c>
      <c r="K130" s="219">
        <v>349085.25114000001</v>
      </c>
      <c r="L130" s="219">
        <v>413847.22548999998</v>
      </c>
      <c r="M130" s="219">
        <v>533210.80532000004</v>
      </c>
      <c r="N130" s="219">
        <v>445884.60366999998</v>
      </c>
      <c r="O130" s="219">
        <v>514382.89822999999</v>
      </c>
      <c r="P130" s="219">
        <v>749270.12479000003</v>
      </c>
      <c r="Q130" s="219">
        <v>814693.64188999997</v>
      </c>
      <c r="R130" s="219">
        <v>780721.61126000003</v>
      </c>
      <c r="S130" s="219">
        <v>977328.00872000004</v>
      </c>
      <c r="T130" s="219">
        <v>1098836.58109</v>
      </c>
      <c r="U130" s="219">
        <v>1451182.29901</v>
      </c>
      <c r="V130" s="219">
        <v>1575710.9229299999</v>
      </c>
      <c r="W130" s="219">
        <v>1596749.14341</v>
      </c>
      <c r="X130" s="219">
        <v>2214212.1276400005</v>
      </c>
      <c r="Y130" s="219">
        <v>3059680.0919799996</v>
      </c>
      <c r="Z130" s="219">
        <v>3093372.0725399991</v>
      </c>
      <c r="AA130" s="219">
        <v>3065346.5531999995</v>
      </c>
      <c r="AB130" s="219">
        <v>2669679.3489900003</v>
      </c>
    </row>
    <row r="131" spans="1:28" x14ac:dyDescent="0.25">
      <c r="A131" s="193" t="s">
        <v>206</v>
      </c>
      <c r="B131" s="216">
        <v>73145.405402000004</v>
      </c>
      <c r="C131" s="216">
        <v>65764.093710000001</v>
      </c>
      <c r="D131" s="216">
        <v>74387.231390000001</v>
      </c>
      <c r="E131" s="216">
        <v>94336.332280000002</v>
      </c>
      <c r="F131" s="216">
        <v>106899.12355</v>
      </c>
      <c r="G131" s="216">
        <v>73221.067479999998</v>
      </c>
      <c r="H131" s="216">
        <v>66869.523390000002</v>
      </c>
      <c r="I131" s="216">
        <v>91798.452260000005</v>
      </c>
      <c r="J131" s="216">
        <v>102190.32968</v>
      </c>
      <c r="K131" s="216">
        <v>80758.322509999998</v>
      </c>
      <c r="L131" s="216">
        <v>87790.954199999993</v>
      </c>
      <c r="M131" s="216">
        <v>99830.943249999997</v>
      </c>
      <c r="N131" s="216">
        <v>86228.381890000004</v>
      </c>
      <c r="O131" s="216">
        <v>63993.568120000004</v>
      </c>
      <c r="P131" s="216">
        <v>57290.149449999997</v>
      </c>
      <c r="Q131" s="216">
        <v>57202.938069999997</v>
      </c>
      <c r="R131" s="216">
        <v>44828.785470000003</v>
      </c>
      <c r="S131" s="216">
        <v>43275.326950000002</v>
      </c>
      <c r="T131" s="216">
        <v>40843.502699999997</v>
      </c>
      <c r="U131" s="216">
        <v>49532.524819999999</v>
      </c>
      <c r="V131" s="216">
        <v>46723.483549999997</v>
      </c>
      <c r="W131" s="216">
        <v>34652.252059999999</v>
      </c>
      <c r="X131" s="216">
        <v>42517.974069999982</v>
      </c>
      <c r="Y131" s="216">
        <v>36049.424150000013</v>
      </c>
      <c r="Z131" s="216">
        <v>28300.174900000002</v>
      </c>
      <c r="AA131" s="216">
        <v>46642.798829999985</v>
      </c>
      <c r="AB131" s="216">
        <v>85458.846360000025</v>
      </c>
    </row>
    <row r="132" spans="1:28" x14ac:dyDescent="0.25">
      <c r="A132" s="197" t="s">
        <v>207</v>
      </c>
      <c r="B132" s="218">
        <v>2181.927463</v>
      </c>
      <c r="C132" s="219">
        <v>1795.3002710000001</v>
      </c>
      <c r="D132" s="219">
        <v>14232.683722</v>
      </c>
      <c r="E132" s="219">
        <v>3964.7769800000001</v>
      </c>
      <c r="F132" s="219">
        <v>3110.2791999999999</v>
      </c>
      <c r="G132" s="219">
        <v>2066.2319699999998</v>
      </c>
      <c r="H132" s="219">
        <v>1577.9273599999999</v>
      </c>
      <c r="I132" s="219">
        <v>7482.5839900000001</v>
      </c>
      <c r="J132" s="219">
        <v>6416.9920499999998</v>
      </c>
      <c r="K132" s="219">
        <v>6195.4672300000002</v>
      </c>
      <c r="L132" s="219">
        <v>8157.2749899999999</v>
      </c>
      <c r="M132" s="219">
        <v>17754.37153</v>
      </c>
      <c r="N132" s="219">
        <v>10762.469450000001</v>
      </c>
      <c r="O132" s="219">
        <v>11540.714400000001</v>
      </c>
      <c r="P132" s="219">
        <v>12850.01915</v>
      </c>
      <c r="Q132" s="219">
        <v>9343.4168000000009</v>
      </c>
      <c r="R132" s="219">
        <v>12189.40595</v>
      </c>
      <c r="S132" s="219">
        <v>14466.56256</v>
      </c>
      <c r="T132" s="219">
        <v>11232.256649999999</v>
      </c>
      <c r="U132" s="219">
        <v>14864.26871</v>
      </c>
      <c r="V132" s="219">
        <v>11703.415059999999</v>
      </c>
      <c r="W132" s="219">
        <v>11427.42438</v>
      </c>
      <c r="X132" s="219">
        <v>58841.137219999997</v>
      </c>
      <c r="Y132" s="219">
        <v>150374.5183</v>
      </c>
      <c r="Z132" s="219">
        <v>110334.18063000002</v>
      </c>
      <c r="AA132" s="219">
        <v>30661.931889999982</v>
      </c>
      <c r="AB132" s="219">
        <v>19436.220250000006</v>
      </c>
    </row>
    <row r="133" spans="1:28" x14ac:dyDescent="0.25">
      <c r="A133" s="193" t="s">
        <v>208</v>
      </c>
      <c r="B133" s="216">
        <v>2893.8944080000001</v>
      </c>
      <c r="C133" s="216">
        <v>989.18304999999998</v>
      </c>
      <c r="D133" s="216">
        <v>1903.7529890000001</v>
      </c>
      <c r="E133" s="216">
        <v>1858.54324</v>
      </c>
      <c r="F133" s="216">
        <v>2583.5608499999998</v>
      </c>
      <c r="G133" s="216">
        <v>1807.01415</v>
      </c>
      <c r="H133" s="216">
        <v>1210.11294</v>
      </c>
      <c r="I133" s="216">
        <v>1933.9969100000001</v>
      </c>
      <c r="J133" s="216">
        <v>3372.6126800000002</v>
      </c>
      <c r="K133" s="216">
        <v>4132.3528800000004</v>
      </c>
      <c r="L133" s="216">
        <v>3145.9254700000001</v>
      </c>
      <c r="M133" s="216">
        <v>2741.4166500000001</v>
      </c>
      <c r="N133" s="216">
        <v>1474.07656</v>
      </c>
      <c r="O133" s="216">
        <v>2224.2370900000001</v>
      </c>
      <c r="P133" s="216">
        <v>801.33525999999995</v>
      </c>
      <c r="Q133" s="216">
        <v>1901.4196999999999</v>
      </c>
      <c r="R133" s="216">
        <v>1884.16292</v>
      </c>
      <c r="S133" s="216">
        <v>1596.94181</v>
      </c>
      <c r="T133" s="216">
        <v>1520.87147</v>
      </c>
      <c r="U133" s="216">
        <v>1724.0634</v>
      </c>
      <c r="V133" s="216">
        <v>2725.7195099999999</v>
      </c>
      <c r="W133" s="216">
        <v>1549.48839</v>
      </c>
      <c r="X133" s="216">
        <v>2095.2301100000004</v>
      </c>
      <c r="Y133" s="216">
        <v>1337.9932899999999</v>
      </c>
      <c r="Z133" s="216">
        <v>1255.96209</v>
      </c>
      <c r="AA133" s="216">
        <v>2363.3247800000008</v>
      </c>
      <c r="AB133" s="216">
        <v>1893.3510599999997</v>
      </c>
    </row>
    <row r="134" spans="1:28" x14ac:dyDescent="0.25">
      <c r="A134" s="193" t="s">
        <v>209</v>
      </c>
      <c r="B134" s="216">
        <v>3400.1833360000001</v>
      </c>
      <c r="C134" s="216">
        <v>2088.9495400000001</v>
      </c>
      <c r="D134" s="216">
        <v>6565.3856489999998</v>
      </c>
      <c r="E134" s="216">
        <v>5207.2145899999996</v>
      </c>
      <c r="F134" s="216">
        <v>6337.4471100000001</v>
      </c>
      <c r="G134" s="216">
        <v>6894.1956600000003</v>
      </c>
      <c r="H134" s="216">
        <v>3805.0878400000001</v>
      </c>
      <c r="I134" s="216">
        <v>3068.4022300000001</v>
      </c>
      <c r="J134" s="216">
        <v>6691.4135200000001</v>
      </c>
      <c r="K134" s="216">
        <v>9433.0061900000001</v>
      </c>
      <c r="L134" s="216">
        <v>6206.1906399999998</v>
      </c>
      <c r="M134" s="216">
        <v>6679.8393699999997</v>
      </c>
      <c r="N134" s="216">
        <v>7550.6495199999999</v>
      </c>
      <c r="O134" s="216">
        <v>6746.3869100000002</v>
      </c>
      <c r="P134" s="216">
        <v>6064.2476800000004</v>
      </c>
      <c r="Q134" s="216">
        <v>7408.2092599999996</v>
      </c>
      <c r="R134" s="216">
        <v>4367.98938</v>
      </c>
      <c r="S134" s="216">
        <v>6798.9863100000002</v>
      </c>
      <c r="T134" s="216">
        <v>9886.7178999999996</v>
      </c>
      <c r="U134" s="216">
        <v>9064.5080300000009</v>
      </c>
      <c r="V134" s="216">
        <v>11255.36866</v>
      </c>
      <c r="W134" s="216">
        <v>10725.57179</v>
      </c>
      <c r="X134" s="216">
        <v>6550.4891300000018</v>
      </c>
      <c r="Y134" s="216">
        <v>3807.9990400000006</v>
      </c>
      <c r="Z134" s="216">
        <v>6292.8769299999985</v>
      </c>
      <c r="AA134" s="216">
        <v>4610.1698699999997</v>
      </c>
      <c r="AB134" s="216">
        <v>7844.1251400000001</v>
      </c>
    </row>
    <row r="135" spans="1:28" x14ac:dyDescent="0.25">
      <c r="A135" s="193" t="s">
        <v>210</v>
      </c>
      <c r="B135" s="216">
        <v>90180.327403999996</v>
      </c>
      <c r="C135" s="216">
        <v>60279.768723000001</v>
      </c>
      <c r="D135" s="216">
        <v>85706.595958999998</v>
      </c>
      <c r="E135" s="216">
        <v>156435.68544999999</v>
      </c>
      <c r="F135" s="216">
        <v>139278.28434000001</v>
      </c>
      <c r="G135" s="216">
        <v>122771.51760000001</v>
      </c>
      <c r="H135" s="216">
        <v>121547.71103999999</v>
      </c>
      <c r="I135" s="216">
        <v>147411.54086000001</v>
      </c>
      <c r="J135" s="216">
        <v>154694.51785</v>
      </c>
      <c r="K135" s="216">
        <v>164856.81825000001</v>
      </c>
      <c r="L135" s="216">
        <v>158148.80624999999</v>
      </c>
      <c r="M135" s="216">
        <v>162075.11631000001</v>
      </c>
      <c r="N135" s="216">
        <v>164870.55395999999</v>
      </c>
      <c r="O135" s="216">
        <v>174277.83799</v>
      </c>
      <c r="P135" s="216">
        <v>210884.51394</v>
      </c>
      <c r="Q135" s="216">
        <v>183676.34242999999</v>
      </c>
      <c r="R135" s="216">
        <v>203464.50018999999</v>
      </c>
      <c r="S135" s="216">
        <v>202879.12675</v>
      </c>
      <c r="T135" s="216">
        <v>166787.9393</v>
      </c>
      <c r="U135" s="216">
        <v>158588.43388999999</v>
      </c>
      <c r="V135" s="216">
        <v>174167.46234</v>
      </c>
      <c r="W135" s="216">
        <v>137423.67355000001</v>
      </c>
      <c r="X135" s="216">
        <v>176569.49984000003</v>
      </c>
      <c r="Y135" s="216">
        <v>151808.73880999998</v>
      </c>
      <c r="Z135" s="216">
        <v>115691.23730000001</v>
      </c>
      <c r="AA135" s="216">
        <v>151565.36324000001</v>
      </c>
      <c r="AB135" s="216">
        <v>199501.24562999993</v>
      </c>
    </row>
    <row r="136" spans="1:28" x14ac:dyDescent="0.25">
      <c r="A136" s="203" t="s">
        <v>211</v>
      </c>
      <c r="B136" s="211">
        <v>183615.512926</v>
      </c>
      <c r="C136" s="211">
        <v>180232.65933699999</v>
      </c>
      <c r="D136" s="211">
        <v>231238.070465</v>
      </c>
      <c r="E136" s="211">
        <v>334037.41600000003</v>
      </c>
      <c r="F136" s="211">
        <v>483412.52646000002</v>
      </c>
      <c r="G136" s="211">
        <v>441160.82509</v>
      </c>
      <c r="H136" s="211">
        <v>483973.18663000001</v>
      </c>
      <c r="I136" s="211">
        <v>605227.15274000005</v>
      </c>
      <c r="J136" s="211">
        <v>677198.75239000004</v>
      </c>
      <c r="K136" s="211">
        <v>753006.90633000003</v>
      </c>
      <c r="L136" s="211">
        <v>707996.49129000003</v>
      </c>
      <c r="M136" s="211">
        <v>918132.27659999998</v>
      </c>
      <c r="N136" s="211">
        <v>1054067.3997</v>
      </c>
      <c r="O136" s="211">
        <v>1063871.1561700001</v>
      </c>
      <c r="P136" s="211">
        <v>1130348.1409199999</v>
      </c>
      <c r="Q136" s="211">
        <v>1328365.83222</v>
      </c>
      <c r="R136" s="211">
        <v>1421379.6608</v>
      </c>
      <c r="S136" s="211">
        <v>1358015.4010900001</v>
      </c>
      <c r="T136" s="211">
        <v>1431501.2780800001</v>
      </c>
      <c r="U136" s="211">
        <v>1508921.39699</v>
      </c>
      <c r="V136" s="211">
        <v>1718134.8729000001</v>
      </c>
      <c r="W136" s="211">
        <v>1614161.5414</v>
      </c>
      <c r="X136" s="211">
        <f>SUM(X127:X128)</f>
        <v>1975379.0058599988</v>
      </c>
      <c r="Y136" s="211">
        <f t="shared" ref="Y136:Z136" si="48">SUM(Y127:Y128)</f>
        <v>1811523.8521700003</v>
      </c>
      <c r="Z136" s="211">
        <f t="shared" si="48"/>
        <v>1685824.5161800003</v>
      </c>
      <c r="AA136" s="211">
        <f t="shared" ref="AA136" si="49">SUM(AA127:AA128)</f>
        <v>2312179.1658899998</v>
      </c>
      <c r="AB136" s="211">
        <f t="shared" ref="AB136" si="50">SUM(AB127:AB128)</f>
        <v>3259886.6370599992</v>
      </c>
    </row>
    <row r="137" spans="1:28" ht="19.350000000000001" customHeight="1" x14ac:dyDescent="0.25">
      <c r="A137" s="206" t="s">
        <v>212</v>
      </c>
      <c r="B137" s="220">
        <v>119591.307415</v>
      </c>
      <c r="C137" s="220">
        <v>102721.635302</v>
      </c>
      <c r="D137" s="220">
        <v>117524.93642</v>
      </c>
      <c r="E137" s="220">
        <v>155664.77089000001</v>
      </c>
      <c r="F137" s="211">
        <v>199559.1569</v>
      </c>
      <c r="G137" s="211">
        <v>174658.08634000001</v>
      </c>
      <c r="H137" s="211">
        <v>177609.40479999999</v>
      </c>
      <c r="I137" s="211">
        <v>247886.70501000001</v>
      </c>
      <c r="J137" s="211">
        <v>328786.95621999999</v>
      </c>
      <c r="K137" s="211">
        <v>385508.22541999997</v>
      </c>
      <c r="L137" s="211">
        <v>450858.76179000002</v>
      </c>
      <c r="M137" s="211">
        <v>597018.06946000003</v>
      </c>
      <c r="N137" s="211">
        <v>515553.73012000002</v>
      </c>
      <c r="O137" s="211">
        <v>586913.59213999996</v>
      </c>
      <c r="P137" s="211">
        <v>849593.25768000004</v>
      </c>
      <c r="Q137" s="211">
        <v>941750.11123000004</v>
      </c>
      <c r="R137" s="211">
        <v>875263.28873999999</v>
      </c>
      <c r="S137" s="211">
        <v>1076379.2038</v>
      </c>
      <c r="T137" s="211">
        <v>1200854.56262</v>
      </c>
      <c r="U137" s="211">
        <v>1593810.5187899999</v>
      </c>
      <c r="V137" s="211">
        <v>1736194.9898099999</v>
      </c>
      <c r="W137" s="211">
        <v>1750124.19154</v>
      </c>
      <c r="X137" s="211">
        <f>SUM(X129:X130)</f>
        <v>2498554.2065600008</v>
      </c>
      <c r="Y137" s="211">
        <f t="shared" ref="Y137:Z137" si="51">SUM(Y129:Y130)</f>
        <v>3658380.3757599993</v>
      </c>
      <c r="Z137" s="211">
        <f t="shared" si="51"/>
        <v>3677249.738739999</v>
      </c>
      <c r="AA137" s="211">
        <f t="shared" ref="AA137" si="52">SUM(AA129:AA130)</f>
        <v>3452436.2841299996</v>
      </c>
      <c r="AB137" s="211">
        <f t="shared" ref="AB137" si="53">SUM(AB129:AB130)</f>
        <v>2930544.2675500005</v>
      </c>
    </row>
    <row r="138" spans="1:28" x14ac:dyDescent="0.25">
      <c r="A138" s="209" t="s">
        <v>213</v>
      </c>
      <c r="B138" s="220">
        <v>303206.82034099998</v>
      </c>
      <c r="C138" s="220">
        <v>282954.29463900003</v>
      </c>
      <c r="D138" s="220">
        <v>348763.00688499998</v>
      </c>
      <c r="E138" s="220">
        <v>489702.18689000001</v>
      </c>
      <c r="F138" s="220">
        <v>682971.68336000002</v>
      </c>
      <c r="G138" s="220">
        <v>615818.91142999998</v>
      </c>
      <c r="H138" s="220">
        <v>661582.59143000003</v>
      </c>
      <c r="I138" s="220">
        <v>853113.85774999997</v>
      </c>
      <c r="J138" s="220">
        <v>1005985.70861</v>
      </c>
      <c r="K138" s="220">
        <v>1138515.1317499999</v>
      </c>
      <c r="L138" s="220">
        <v>1158855.2530799999</v>
      </c>
      <c r="M138" s="220">
        <v>1515150.3460599999</v>
      </c>
      <c r="N138" s="220">
        <v>1569621.1298199999</v>
      </c>
      <c r="O138" s="220">
        <v>1650784.7483099999</v>
      </c>
      <c r="P138" s="220">
        <v>1979941.3986</v>
      </c>
      <c r="Q138" s="220">
        <v>2270115.9434500001</v>
      </c>
      <c r="R138" s="220">
        <v>2296642.9495399999</v>
      </c>
      <c r="S138" s="220">
        <v>2434394.6048900001</v>
      </c>
      <c r="T138" s="220">
        <v>2632355.8407000001</v>
      </c>
      <c r="U138" s="220">
        <v>3102731.9157799999</v>
      </c>
      <c r="V138" s="220">
        <v>3454329.86271</v>
      </c>
      <c r="W138" s="220">
        <v>3364285.73294</v>
      </c>
      <c r="X138" s="220">
        <f>SUM(X127:X130)</f>
        <v>4473933.2124199998</v>
      </c>
      <c r="Y138" s="220">
        <f t="shared" ref="Y138:Z138" si="54">SUM(Y127:Y130)</f>
        <v>5469904.2279300001</v>
      </c>
      <c r="Z138" s="220">
        <f t="shared" si="54"/>
        <v>5363074.2549199993</v>
      </c>
      <c r="AA138" s="220">
        <f t="shared" ref="AA138" si="55">SUM(AA127:AA130)</f>
        <v>5764615.4500199994</v>
      </c>
      <c r="AB138" s="220">
        <f t="shared" ref="AB138" si="56">SUM(AB127:AB130)</f>
        <v>6190430.9046099996</v>
      </c>
    </row>
    <row r="139" spans="1:28" x14ac:dyDescent="0.25">
      <c r="A139" s="210" t="s">
        <v>214</v>
      </c>
      <c r="B139" s="211">
        <v>378534.15320599999</v>
      </c>
      <c r="C139" s="211">
        <v>350513.68861999997</v>
      </c>
      <c r="D139" s="211">
        <v>437382.921997</v>
      </c>
      <c r="E139" s="211">
        <v>588003.29614999995</v>
      </c>
      <c r="F139" s="220">
        <v>792981.08611000003</v>
      </c>
      <c r="G139" s="220">
        <v>691106.21088000003</v>
      </c>
      <c r="H139" s="220">
        <v>730030.04217999999</v>
      </c>
      <c r="I139" s="220">
        <v>952394.89399999997</v>
      </c>
      <c r="J139" s="220">
        <v>1114593.0303400001</v>
      </c>
      <c r="K139" s="220">
        <v>1225468.9214900001</v>
      </c>
      <c r="L139" s="220">
        <v>1254803.48227</v>
      </c>
      <c r="M139" s="220">
        <v>1632735.66084</v>
      </c>
      <c r="N139" s="220">
        <v>1666611.98116</v>
      </c>
      <c r="O139" s="220">
        <v>1726319.0308300001</v>
      </c>
      <c r="P139" s="220">
        <v>2050081.5671999999</v>
      </c>
      <c r="Q139" s="220">
        <v>2336662.2983200001</v>
      </c>
      <c r="R139" s="220">
        <v>2353661.14096</v>
      </c>
      <c r="S139" s="220">
        <v>2492136.4944000002</v>
      </c>
      <c r="T139" s="220">
        <v>2684431.60005</v>
      </c>
      <c r="U139" s="220">
        <v>3167128.7093099998</v>
      </c>
      <c r="V139" s="220">
        <v>3512756.76132</v>
      </c>
      <c r="W139" s="220">
        <v>3410365.4093800001</v>
      </c>
      <c r="X139" s="220">
        <f>SUM(X138,X131:X132)</f>
        <v>4575292.3237099992</v>
      </c>
      <c r="Y139" s="220">
        <f t="shared" ref="Y139:Z139" si="57">SUM(Y138,Y131:Y132)</f>
        <v>5656328.17038</v>
      </c>
      <c r="Z139" s="220">
        <f t="shared" si="57"/>
        <v>5501708.6104499996</v>
      </c>
      <c r="AA139" s="220">
        <f t="shared" ref="AA139" si="58">SUM(AA138,AA131:AA132)</f>
        <v>5841920.1807399988</v>
      </c>
      <c r="AB139" s="220">
        <f t="shared" ref="AB139" si="59">SUM(AB138,AB131:AB132)</f>
        <v>6295325.9712199997</v>
      </c>
    </row>
    <row r="140" spans="1:28" x14ac:dyDescent="0.25">
      <c r="A140" s="210" t="s">
        <v>215</v>
      </c>
      <c r="B140" s="211">
        <v>96474.405148000005</v>
      </c>
      <c r="C140" s="211">
        <v>63357.901313000002</v>
      </c>
      <c r="D140" s="211">
        <v>94175.734597000002</v>
      </c>
      <c r="E140" s="211">
        <v>163501.44328000001</v>
      </c>
      <c r="F140" s="211">
        <v>148199.2923</v>
      </c>
      <c r="G140" s="211">
        <v>131472.72740999999</v>
      </c>
      <c r="H140" s="211">
        <v>126562.91181999999</v>
      </c>
      <c r="I140" s="211">
        <v>152413.94</v>
      </c>
      <c r="J140" s="211">
        <v>164758.54405</v>
      </c>
      <c r="K140" s="211">
        <v>178422.17731999999</v>
      </c>
      <c r="L140" s="211">
        <v>167500.92236</v>
      </c>
      <c r="M140" s="211">
        <v>171496.37233000001</v>
      </c>
      <c r="N140" s="211">
        <v>173895.28004000001</v>
      </c>
      <c r="O140" s="211">
        <v>183248.46199000001</v>
      </c>
      <c r="P140" s="211">
        <v>217750.09688</v>
      </c>
      <c r="Q140" s="211">
        <v>192985.97138999999</v>
      </c>
      <c r="R140" s="211">
        <v>209716.65249000001</v>
      </c>
      <c r="S140" s="211">
        <v>211275.05486999999</v>
      </c>
      <c r="T140" s="211">
        <v>178195.52867</v>
      </c>
      <c r="U140" s="211">
        <v>169377.00532</v>
      </c>
      <c r="V140" s="211">
        <v>188148.55051</v>
      </c>
      <c r="W140" s="211">
        <v>149698.73373000001</v>
      </c>
      <c r="X140" s="211">
        <f>SUM(X133:X135)</f>
        <v>185215.21908000004</v>
      </c>
      <c r="Y140" s="211">
        <f t="shared" ref="Y140:Z140" si="60">SUM(Y133:Y135)</f>
        <v>156954.73113999999</v>
      </c>
      <c r="Z140" s="211">
        <f t="shared" si="60"/>
        <v>123240.07632000001</v>
      </c>
      <c r="AA140" s="211">
        <f t="shared" ref="AA140" si="61">SUM(AA133:AA135)</f>
        <v>158538.85789000001</v>
      </c>
      <c r="AB140" s="211">
        <f t="shared" ref="AB140" si="62">SUM(AB133:AB135)</f>
        <v>209238.72182999994</v>
      </c>
    </row>
    <row r="141" spans="1:28" x14ac:dyDescent="0.25">
      <c r="A141" s="212" t="s">
        <v>216</v>
      </c>
      <c r="B141" s="213">
        <v>475008.55835399998</v>
      </c>
      <c r="C141" s="214">
        <v>413871.58993299998</v>
      </c>
      <c r="D141" s="214">
        <v>531558.65659400006</v>
      </c>
      <c r="E141" s="214">
        <v>751504.73942999996</v>
      </c>
      <c r="F141" s="214">
        <v>941180.37841</v>
      </c>
      <c r="G141" s="214">
        <v>822578.93828999996</v>
      </c>
      <c r="H141" s="214">
        <v>856592.95400000003</v>
      </c>
      <c r="I141" s="214">
        <v>1104808.834</v>
      </c>
      <c r="J141" s="214">
        <v>1279351.57439</v>
      </c>
      <c r="K141" s="214">
        <v>1403891.0988100001</v>
      </c>
      <c r="L141" s="214">
        <v>1422304.40463</v>
      </c>
      <c r="M141" s="214">
        <v>1804232.03317</v>
      </c>
      <c r="N141" s="214">
        <v>1840507.2612000001</v>
      </c>
      <c r="O141" s="214">
        <v>1909567.49282</v>
      </c>
      <c r="P141" s="214">
        <v>2267831.66408</v>
      </c>
      <c r="Q141" s="214">
        <v>2529648.2697100001</v>
      </c>
      <c r="R141" s="214">
        <v>2563377.7934500002</v>
      </c>
      <c r="S141" s="214">
        <v>2703411.5492699998</v>
      </c>
      <c r="T141" s="214">
        <v>2862627.1287199999</v>
      </c>
      <c r="U141" s="214">
        <v>3336505.7146299998</v>
      </c>
      <c r="V141" s="214">
        <v>3700905.31183</v>
      </c>
      <c r="W141" s="214">
        <v>3560064.1431100001</v>
      </c>
      <c r="X141" s="214">
        <f>SUM(X139:X140)</f>
        <v>4760507.5427899994</v>
      </c>
      <c r="Y141" s="214">
        <f t="shared" ref="Y141:Z141" si="63">SUM(Y139:Y140)</f>
        <v>5813282.9015199998</v>
      </c>
      <c r="Z141" s="214">
        <f t="shared" si="63"/>
        <v>5624948.6867699996</v>
      </c>
      <c r="AA141" s="214">
        <f t="shared" ref="AA141:AB141" si="64">SUM(AA139:AA140)</f>
        <v>6000459.0386299985</v>
      </c>
      <c r="AB141" s="214">
        <f t="shared" si="64"/>
        <v>6504564.6930499999</v>
      </c>
    </row>
    <row r="142" spans="1:28" x14ac:dyDescent="0.25">
      <c r="A142" s="27" t="s">
        <v>217</v>
      </c>
      <c r="B142" s="27"/>
      <c r="C142" s="27"/>
      <c r="D142" s="27"/>
      <c r="E142" s="27"/>
    </row>
    <row r="143" spans="1:28" x14ac:dyDescent="0.25">
      <c r="A143" s="27" t="s">
        <v>218</v>
      </c>
      <c r="B143" s="27"/>
      <c r="C143" s="27"/>
      <c r="D143" s="27"/>
      <c r="E143" s="27"/>
      <c r="F143" s="27"/>
      <c r="G143" s="27"/>
      <c r="H143" s="27"/>
    </row>
    <row r="144" spans="1:28" x14ac:dyDescent="0.25">
      <c r="A144" s="27"/>
      <c r="B144" s="27"/>
      <c r="C144" s="27"/>
      <c r="D144" s="27"/>
      <c r="E144" s="27"/>
      <c r="F144" s="27"/>
      <c r="G144" s="27"/>
      <c r="H144" s="27"/>
    </row>
    <row r="145" spans="1:28" x14ac:dyDescent="0.25">
      <c r="A145" s="347" t="s">
        <v>49</v>
      </c>
      <c r="B145" s="347"/>
      <c r="C145" s="347"/>
      <c r="D145" s="347"/>
      <c r="E145" s="347"/>
      <c r="F145" s="347"/>
      <c r="G145" s="347"/>
      <c r="H145" s="347"/>
      <c r="I145" s="347"/>
      <c r="J145" s="347"/>
      <c r="K145" s="347"/>
      <c r="L145" s="347"/>
      <c r="M145" s="347"/>
      <c r="N145" s="347"/>
      <c r="O145" s="347"/>
      <c r="P145" s="347"/>
      <c r="Q145" s="347"/>
      <c r="R145" s="347"/>
      <c r="S145" s="347"/>
      <c r="T145" s="347"/>
      <c r="U145" s="347"/>
      <c r="V145" s="347"/>
      <c r="W145" s="347"/>
      <c r="X145" s="347"/>
      <c r="Y145" s="347"/>
      <c r="Z145" s="347"/>
      <c r="AA145" s="347"/>
      <c r="AB145" s="347"/>
    </row>
    <row r="146" spans="1:28" ht="15.75" thickBot="1" x14ac:dyDescent="0.3">
      <c r="A146" s="191"/>
      <c r="B146" s="19">
        <v>1997</v>
      </c>
      <c r="C146" s="19">
        <v>1998</v>
      </c>
      <c r="D146" s="19">
        <v>1999</v>
      </c>
      <c r="E146" s="19">
        <v>2000</v>
      </c>
      <c r="F146" s="19">
        <v>2001</v>
      </c>
      <c r="G146" s="19">
        <v>2002</v>
      </c>
      <c r="H146" s="19">
        <v>2003</v>
      </c>
      <c r="I146" s="19">
        <v>2004</v>
      </c>
      <c r="J146" s="19">
        <v>2005</v>
      </c>
      <c r="K146" s="19">
        <v>2006</v>
      </c>
      <c r="L146" s="19">
        <v>2007</v>
      </c>
      <c r="M146" s="19">
        <v>2008</v>
      </c>
      <c r="N146" s="19">
        <v>2009</v>
      </c>
      <c r="O146" s="19">
        <v>2010</v>
      </c>
      <c r="P146" s="19">
        <v>2011</v>
      </c>
      <c r="Q146" s="19">
        <v>2012</v>
      </c>
      <c r="R146" s="19">
        <v>2013</v>
      </c>
      <c r="S146" s="19">
        <v>2014</v>
      </c>
      <c r="T146" s="19">
        <v>2015</v>
      </c>
      <c r="U146" s="19">
        <v>2016</v>
      </c>
      <c r="V146" s="19">
        <v>2017</v>
      </c>
      <c r="W146" s="19">
        <v>2018</v>
      </c>
      <c r="X146" s="33">
        <v>2019</v>
      </c>
      <c r="Y146" s="33">
        <v>2020</v>
      </c>
      <c r="Z146" s="33">
        <v>2021</v>
      </c>
      <c r="AA146" s="33">
        <v>2022</v>
      </c>
      <c r="AB146" s="33" t="s">
        <v>256</v>
      </c>
    </row>
    <row r="147" spans="1:28" ht="15.75" customHeight="1" thickBot="1" x14ac:dyDescent="0.3">
      <c r="A147" s="192" t="s">
        <v>169</v>
      </c>
      <c r="B147" s="345" t="s">
        <v>228</v>
      </c>
      <c r="C147" s="345"/>
      <c r="D147" s="345"/>
      <c r="E147" s="345"/>
      <c r="F147" s="345"/>
      <c r="G147" s="345"/>
      <c r="H147" s="345"/>
      <c r="I147" s="345"/>
      <c r="J147" s="345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  <c r="Y147" s="345"/>
      <c r="Z147" s="345"/>
      <c r="AA147" s="294"/>
      <c r="AB147" s="294"/>
    </row>
    <row r="148" spans="1:28" x14ac:dyDescent="0.25">
      <c r="A148" s="193" t="s">
        <v>202</v>
      </c>
      <c r="B148" s="216">
        <v>39787.814982000004</v>
      </c>
      <c r="C148" s="216">
        <v>36970.415216000001</v>
      </c>
      <c r="D148" s="216">
        <v>55102.329013000002</v>
      </c>
      <c r="E148" s="216">
        <v>85762.270860000106</v>
      </c>
      <c r="F148" s="217">
        <v>129124.87393</v>
      </c>
      <c r="G148" s="216">
        <v>116617.55863</v>
      </c>
      <c r="H148" s="216">
        <v>94104.467520000006</v>
      </c>
      <c r="I148" s="216">
        <v>131378.49955000001</v>
      </c>
      <c r="J148" s="216">
        <v>155827.46466</v>
      </c>
      <c r="K148" s="216">
        <v>170574.62478000001</v>
      </c>
      <c r="L148" s="216">
        <v>143516.37671000001</v>
      </c>
      <c r="M148" s="216">
        <v>204495.80970000001</v>
      </c>
      <c r="N148" s="216">
        <v>237200.82561999999</v>
      </c>
      <c r="O148" s="216">
        <v>252454.03364000001</v>
      </c>
      <c r="P148" s="216">
        <v>260613.00344999999</v>
      </c>
      <c r="Q148" s="216">
        <v>303894.44500000001</v>
      </c>
      <c r="R148" s="216">
        <v>301624.41174000001</v>
      </c>
      <c r="S148" s="216">
        <v>253739.65221</v>
      </c>
      <c r="T148" s="216">
        <v>232980.15826</v>
      </c>
      <c r="U148" s="216">
        <v>244960.99137999999</v>
      </c>
      <c r="V148" s="216">
        <v>298545.62951</v>
      </c>
      <c r="W148" s="216">
        <v>208595.20582</v>
      </c>
      <c r="X148" s="216">
        <v>296228.64598000009</v>
      </c>
      <c r="Y148" s="216">
        <v>250494.03758999988</v>
      </c>
      <c r="Z148" s="216">
        <v>220091.45298999999</v>
      </c>
      <c r="AA148" s="216">
        <v>282325.66378</v>
      </c>
      <c r="AB148" s="216">
        <v>282026.79370000004</v>
      </c>
    </row>
    <row r="149" spans="1:28" x14ac:dyDescent="0.25">
      <c r="A149" s="193" t="s">
        <v>203</v>
      </c>
      <c r="B149" s="216">
        <v>87482.286039000101</v>
      </c>
      <c r="C149" s="216">
        <v>80670.062057999996</v>
      </c>
      <c r="D149" s="216">
        <v>108107.594706</v>
      </c>
      <c r="E149" s="216">
        <v>133626.17980000001</v>
      </c>
      <c r="F149" s="216">
        <v>172081.34364000001</v>
      </c>
      <c r="G149" s="216">
        <v>177000.37156</v>
      </c>
      <c r="H149" s="216">
        <v>238203.98877</v>
      </c>
      <c r="I149" s="216">
        <v>299595.75663999998</v>
      </c>
      <c r="J149" s="216">
        <v>324642.55319999898</v>
      </c>
      <c r="K149" s="216">
        <v>377092.13497999997</v>
      </c>
      <c r="L149" s="216">
        <v>374237.36372000002</v>
      </c>
      <c r="M149" s="216">
        <v>460643.59774</v>
      </c>
      <c r="N149" s="216">
        <v>533874.47004000004</v>
      </c>
      <c r="O149" s="216">
        <v>528867.23785999999</v>
      </c>
      <c r="P149" s="216">
        <v>560819.79877999995</v>
      </c>
      <c r="Q149" s="216">
        <v>671384.61104999995</v>
      </c>
      <c r="R149" s="216">
        <v>744832.41179000004</v>
      </c>
      <c r="S149" s="216">
        <v>717543.54720000003</v>
      </c>
      <c r="T149" s="216">
        <v>744144.59436999995</v>
      </c>
      <c r="U149" s="216">
        <v>782986.68623999995</v>
      </c>
      <c r="V149" s="216">
        <v>832097.31026000006</v>
      </c>
      <c r="W149" s="216">
        <v>800789.55839000002</v>
      </c>
      <c r="X149" s="216">
        <v>971346.19478000025</v>
      </c>
      <c r="Y149" s="216">
        <v>846692.31157999986</v>
      </c>
      <c r="Z149" s="216">
        <v>754481.12482999999</v>
      </c>
      <c r="AA149" s="216">
        <v>1028397.2957499998</v>
      </c>
      <c r="AB149" s="216">
        <v>1029183.5668300001</v>
      </c>
    </row>
    <row r="150" spans="1:28" x14ac:dyDescent="0.25">
      <c r="A150" s="193" t="s">
        <v>204</v>
      </c>
      <c r="B150" s="216">
        <v>10476.163420000001</v>
      </c>
      <c r="C150" s="216">
        <v>9073.4927489999991</v>
      </c>
      <c r="D150" s="216">
        <v>9082.2276349999993</v>
      </c>
      <c r="E150" s="216">
        <v>12879.113289999999</v>
      </c>
      <c r="F150" s="216">
        <v>21354.637279999999</v>
      </c>
      <c r="G150" s="216">
        <v>22771.43118</v>
      </c>
      <c r="H150" s="216">
        <v>15876.636920000001</v>
      </c>
      <c r="I150" s="216">
        <v>22894.19846</v>
      </c>
      <c r="J150" s="216">
        <v>29048.19369</v>
      </c>
      <c r="K150" s="216">
        <v>24768.919379999999</v>
      </c>
      <c r="L150" s="216">
        <v>27718.960760000002</v>
      </c>
      <c r="M150" s="216">
        <v>52053.19556</v>
      </c>
      <c r="N150" s="216">
        <v>52982.715210000002</v>
      </c>
      <c r="O150" s="216">
        <v>51950.279629999997</v>
      </c>
      <c r="P150" s="216">
        <v>65751.514039999995</v>
      </c>
      <c r="Q150" s="216">
        <v>91392.766069999998</v>
      </c>
      <c r="R150" s="216">
        <v>64650.179629999999</v>
      </c>
      <c r="S150" s="216">
        <v>66913.855420000007</v>
      </c>
      <c r="T150" s="216">
        <v>61328.246910000002</v>
      </c>
      <c r="U150" s="216">
        <v>66504.133159999998</v>
      </c>
      <c r="V150" s="216">
        <v>80122.065759999998</v>
      </c>
      <c r="W150" s="216">
        <v>71897.311600000001</v>
      </c>
      <c r="X150" s="216">
        <v>131840.57460000002</v>
      </c>
      <c r="Y150" s="216">
        <v>271840.60042000009</v>
      </c>
      <c r="Z150" s="216">
        <v>257422.84645999997</v>
      </c>
      <c r="AA150" s="216">
        <v>190135.66425</v>
      </c>
      <c r="AB150" s="216">
        <v>191563.33336999995</v>
      </c>
    </row>
    <row r="151" spans="1:28" x14ac:dyDescent="0.25">
      <c r="A151" s="197" t="s">
        <v>205</v>
      </c>
      <c r="B151" s="218">
        <v>79548.978956999999</v>
      </c>
      <c r="C151" s="219">
        <v>68201.723757999993</v>
      </c>
      <c r="D151" s="219">
        <v>78463.867123000004</v>
      </c>
      <c r="E151" s="219">
        <v>103349.96881000001</v>
      </c>
      <c r="F151" s="219">
        <v>120286.01446000001</v>
      </c>
      <c r="G151" s="219">
        <v>98037.927889999904</v>
      </c>
      <c r="H151" s="219">
        <v>106769.84703</v>
      </c>
      <c r="I151" s="219">
        <v>153339.04556</v>
      </c>
      <c r="J151" s="219">
        <v>212965.5919</v>
      </c>
      <c r="K151" s="219">
        <v>260010.57535999999</v>
      </c>
      <c r="L151" s="219">
        <v>303875.28064000001</v>
      </c>
      <c r="M151" s="219">
        <v>392981.29933000001</v>
      </c>
      <c r="N151" s="219">
        <v>322425.25978999998</v>
      </c>
      <c r="O151" s="219">
        <v>380378.34685999999</v>
      </c>
      <c r="P151" s="219">
        <v>557491.79119999998</v>
      </c>
      <c r="Q151" s="219">
        <v>604806.05882999999</v>
      </c>
      <c r="R151" s="219">
        <v>577317.34559000004</v>
      </c>
      <c r="S151" s="219">
        <v>660723.81068</v>
      </c>
      <c r="T151" s="219">
        <v>701154.85314999998</v>
      </c>
      <c r="U151" s="219">
        <v>881709.94062000001</v>
      </c>
      <c r="V151" s="219">
        <v>953761.56611999997</v>
      </c>
      <c r="W151" s="219">
        <v>905662.45554999996</v>
      </c>
      <c r="X151" s="219">
        <v>1224620.0196400003</v>
      </c>
      <c r="Y151" s="219">
        <v>1644160.73395</v>
      </c>
      <c r="Z151" s="219">
        <v>1640059.6110200002</v>
      </c>
      <c r="AA151" s="219">
        <v>1714588.0807900003</v>
      </c>
      <c r="AB151" s="219">
        <v>1720521.8794299995</v>
      </c>
    </row>
    <row r="152" spans="1:28" x14ac:dyDescent="0.25">
      <c r="A152" s="193" t="s">
        <v>206</v>
      </c>
      <c r="B152" s="216">
        <v>16424.050647</v>
      </c>
      <c r="C152" s="216">
        <v>12256.852223</v>
      </c>
      <c r="D152" s="216">
        <v>11695.674636</v>
      </c>
      <c r="E152" s="216">
        <v>12027.34324</v>
      </c>
      <c r="F152" s="216">
        <v>17327.663229999998</v>
      </c>
      <c r="G152" s="216">
        <v>7845.54864</v>
      </c>
      <c r="H152" s="216">
        <v>5247.6985400000003</v>
      </c>
      <c r="I152" s="216">
        <v>10992.639359999999</v>
      </c>
      <c r="J152" s="216">
        <v>12697.21596</v>
      </c>
      <c r="K152" s="216">
        <v>9675.5668399999995</v>
      </c>
      <c r="L152" s="216">
        <v>7523.5979500000003</v>
      </c>
      <c r="M152" s="216">
        <v>9581.2897400000002</v>
      </c>
      <c r="N152" s="216">
        <v>8838.6563399999995</v>
      </c>
      <c r="O152" s="216">
        <v>9092.8477399999992</v>
      </c>
      <c r="P152" s="216">
        <v>8464.0046500000008</v>
      </c>
      <c r="Q152" s="216">
        <v>4495.7057599999998</v>
      </c>
      <c r="R152" s="216">
        <v>2044.67344</v>
      </c>
      <c r="S152" s="216">
        <v>3849.1724300000001</v>
      </c>
      <c r="T152" s="216">
        <v>5074.4039400000001</v>
      </c>
      <c r="U152" s="216">
        <v>5356.3482100000001</v>
      </c>
      <c r="V152" s="216">
        <v>3742.2833799999999</v>
      </c>
      <c r="W152" s="216">
        <v>1018.07992</v>
      </c>
      <c r="X152" s="216">
        <v>5131.1356500000002</v>
      </c>
      <c r="Y152" s="216">
        <v>8016.8873200000007</v>
      </c>
      <c r="Z152" s="216">
        <v>7852.5360500000006</v>
      </c>
      <c r="AA152" s="216">
        <v>8464.4928200000013</v>
      </c>
      <c r="AB152" s="216">
        <v>8565.0440299999991</v>
      </c>
    </row>
    <row r="153" spans="1:28" x14ac:dyDescent="0.25">
      <c r="A153" s="197" t="s">
        <v>207</v>
      </c>
      <c r="B153" s="218">
        <v>547.28883900000005</v>
      </c>
      <c r="C153" s="219">
        <v>404.55974400000002</v>
      </c>
      <c r="D153" s="219">
        <v>1623.9491909999999</v>
      </c>
      <c r="E153" s="219">
        <v>698.75735999999995</v>
      </c>
      <c r="F153" s="219">
        <v>1250.0261499999999</v>
      </c>
      <c r="G153" s="219">
        <v>1099.45171</v>
      </c>
      <c r="H153" s="219">
        <v>768.64823999999999</v>
      </c>
      <c r="I153" s="219">
        <v>4936.29216</v>
      </c>
      <c r="J153" s="219">
        <v>4222.4251800000002</v>
      </c>
      <c r="K153" s="219">
        <v>3497.5482299999999</v>
      </c>
      <c r="L153" s="219">
        <v>5287.6641900000004</v>
      </c>
      <c r="M153" s="219">
        <v>8510.5381300000008</v>
      </c>
      <c r="N153" s="219">
        <v>4593.6002200000003</v>
      </c>
      <c r="O153" s="219">
        <v>5134.38825</v>
      </c>
      <c r="P153" s="219">
        <v>6435.2320099999997</v>
      </c>
      <c r="Q153" s="219">
        <v>4826.4993299999996</v>
      </c>
      <c r="R153" s="219">
        <v>4926.9846699999998</v>
      </c>
      <c r="S153" s="219">
        <v>6303.0129800000004</v>
      </c>
      <c r="T153" s="219">
        <v>4684.5496999999996</v>
      </c>
      <c r="U153" s="219">
        <v>4558.4491399999997</v>
      </c>
      <c r="V153" s="219">
        <v>3722.0861500000001</v>
      </c>
      <c r="W153" s="219">
        <v>4679.0664900000002</v>
      </c>
      <c r="X153" s="219">
        <v>9086.711790000003</v>
      </c>
      <c r="Y153" s="219">
        <v>18753.534069999998</v>
      </c>
      <c r="Z153" s="219">
        <v>19245.364690000002</v>
      </c>
      <c r="AA153" s="219">
        <v>9511.6084100000007</v>
      </c>
      <c r="AB153" s="219">
        <v>9508.9262799999997</v>
      </c>
    </row>
    <row r="154" spans="1:28" x14ac:dyDescent="0.25">
      <c r="A154" s="193" t="s">
        <v>208</v>
      </c>
      <c r="B154" s="216">
        <v>84.119397000000006</v>
      </c>
      <c r="C154" s="216">
        <v>138.41129699999999</v>
      </c>
      <c r="D154" s="216">
        <v>443.62781699999999</v>
      </c>
      <c r="E154" s="216">
        <v>383.05146000000002</v>
      </c>
      <c r="F154" s="216">
        <v>791.92990999999995</v>
      </c>
      <c r="G154" s="216">
        <v>798.27945999999997</v>
      </c>
      <c r="H154" s="216">
        <v>649.56479000000002</v>
      </c>
      <c r="I154" s="216">
        <v>762.56565000000001</v>
      </c>
      <c r="J154" s="216">
        <v>1156.8800699999999</v>
      </c>
      <c r="K154" s="216">
        <v>1691.5182500000001</v>
      </c>
      <c r="L154" s="216">
        <v>1035.3511100000001</v>
      </c>
      <c r="M154" s="216">
        <v>721.86536000000001</v>
      </c>
      <c r="N154" s="216">
        <v>463.87175000000002</v>
      </c>
      <c r="O154" s="216">
        <v>577.15153999999995</v>
      </c>
      <c r="P154" s="216">
        <v>266.11023999999998</v>
      </c>
      <c r="Q154" s="216">
        <v>348.85739000000001</v>
      </c>
      <c r="R154" s="216">
        <v>448.84230000000002</v>
      </c>
      <c r="S154" s="216">
        <v>435.95274999999998</v>
      </c>
      <c r="T154" s="216">
        <v>311.57026999999999</v>
      </c>
      <c r="U154" s="216">
        <v>909.16706999999997</v>
      </c>
      <c r="V154" s="216">
        <v>1128.2678900000001</v>
      </c>
      <c r="W154" s="216">
        <v>374.83562999999998</v>
      </c>
      <c r="X154" s="216">
        <v>869.49224999999979</v>
      </c>
      <c r="Y154" s="216">
        <v>456.27845999999994</v>
      </c>
      <c r="Z154" s="216">
        <v>290.10464000000002</v>
      </c>
      <c r="AA154" s="216">
        <v>301.68242999999995</v>
      </c>
      <c r="AB154" s="216">
        <v>477.42242999999996</v>
      </c>
    </row>
    <row r="155" spans="1:28" x14ac:dyDescent="0.25">
      <c r="A155" s="193" t="s">
        <v>209</v>
      </c>
      <c r="B155" s="216">
        <v>2290.7643320000002</v>
      </c>
      <c r="C155" s="216">
        <v>1492.5751029999999</v>
      </c>
      <c r="D155" s="216">
        <v>3847.9667899999999</v>
      </c>
      <c r="E155" s="216">
        <v>2482.39473</v>
      </c>
      <c r="F155" s="216">
        <v>1562.4312</v>
      </c>
      <c r="G155" s="216">
        <v>2079.59701</v>
      </c>
      <c r="H155" s="216">
        <v>1570.67058</v>
      </c>
      <c r="I155" s="216">
        <v>281.66383000000002</v>
      </c>
      <c r="J155" s="216">
        <v>1219.50386</v>
      </c>
      <c r="K155" s="216">
        <v>3383.4422199999999</v>
      </c>
      <c r="L155" s="216">
        <v>2368.88373</v>
      </c>
      <c r="M155" s="216">
        <v>2367.6457599999999</v>
      </c>
      <c r="N155" s="216">
        <v>1001.01071</v>
      </c>
      <c r="O155" s="216">
        <v>43.294580000000003</v>
      </c>
      <c r="P155" s="216">
        <v>102.1906</v>
      </c>
      <c r="Q155" s="216">
        <v>495.18788999999998</v>
      </c>
      <c r="R155" s="216">
        <v>150.61254</v>
      </c>
      <c r="S155" s="216">
        <v>71.460539999999995</v>
      </c>
      <c r="T155" s="216">
        <v>104.18899999999999</v>
      </c>
      <c r="U155" s="216">
        <v>125.25057</v>
      </c>
      <c r="V155" s="216">
        <v>916.72249999999997</v>
      </c>
      <c r="W155" s="216">
        <v>1238.6521</v>
      </c>
      <c r="X155" s="216">
        <v>399.18281000000002</v>
      </c>
      <c r="Y155" s="216">
        <v>484.70798999999994</v>
      </c>
      <c r="Z155" s="216">
        <v>531.71915000000001</v>
      </c>
      <c r="AA155" s="216">
        <v>199.2724</v>
      </c>
      <c r="AB155" s="216">
        <v>297.11240000000004</v>
      </c>
    </row>
    <row r="156" spans="1:28" x14ac:dyDescent="0.25">
      <c r="A156" s="193" t="s">
        <v>210</v>
      </c>
      <c r="B156" s="216">
        <v>20598.858442000001</v>
      </c>
      <c r="C156" s="216">
        <v>12438.56227</v>
      </c>
      <c r="D156" s="216">
        <v>15574.618700000001</v>
      </c>
      <c r="E156" s="216">
        <v>37016.979249999997</v>
      </c>
      <c r="F156" s="216">
        <v>18191.882450000001</v>
      </c>
      <c r="G156" s="216">
        <v>16717.983059999999</v>
      </c>
      <c r="H156" s="216">
        <v>18957.579089999999</v>
      </c>
      <c r="I156" s="216">
        <v>32275.203420000002</v>
      </c>
      <c r="J156" s="216">
        <v>32687.269530000001</v>
      </c>
      <c r="K156" s="216">
        <v>19923.150290000001</v>
      </c>
      <c r="L156" s="216">
        <v>23273.741249999999</v>
      </c>
      <c r="M156" s="216">
        <v>19217.983830000001</v>
      </c>
      <c r="N156" s="216">
        <v>11056.099539999999</v>
      </c>
      <c r="O156" s="216">
        <v>6636.7368800000004</v>
      </c>
      <c r="P156" s="216">
        <v>9801.7595500000007</v>
      </c>
      <c r="Q156" s="216">
        <v>21652.093819999998</v>
      </c>
      <c r="R156" s="216">
        <v>30123.961510000001</v>
      </c>
      <c r="S156" s="216">
        <v>31664.283660000001</v>
      </c>
      <c r="T156" s="216">
        <v>18635.6191</v>
      </c>
      <c r="U156" s="216">
        <v>20490.96054</v>
      </c>
      <c r="V156" s="216">
        <v>23904.357629999999</v>
      </c>
      <c r="W156" s="216">
        <v>19872.86232</v>
      </c>
      <c r="X156" s="216">
        <v>20330.15348999999</v>
      </c>
      <c r="Y156" s="216">
        <v>11407.248210000002</v>
      </c>
      <c r="Z156" s="216">
        <v>7758.6077099999993</v>
      </c>
      <c r="AA156" s="216">
        <v>3981.2001199999995</v>
      </c>
      <c r="AB156" s="216">
        <v>4360.8216399999992</v>
      </c>
    </row>
    <row r="157" spans="1:28" x14ac:dyDescent="0.25">
      <c r="A157" s="203" t="s">
        <v>211</v>
      </c>
      <c r="B157" s="211">
        <v>127270.10102099999</v>
      </c>
      <c r="C157" s="211">
        <v>117640.477274</v>
      </c>
      <c r="D157" s="211">
        <v>163209.92371900001</v>
      </c>
      <c r="E157" s="211">
        <v>219388.45066</v>
      </c>
      <c r="F157" s="211">
        <v>301206.21756999998</v>
      </c>
      <c r="G157" s="211">
        <v>293617.93018999998</v>
      </c>
      <c r="H157" s="211">
        <v>332308.45629</v>
      </c>
      <c r="I157" s="211">
        <v>430974.25618999999</v>
      </c>
      <c r="J157" s="211">
        <v>480470.01786000002</v>
      </c>
      <c r="K157" s="211">
        <v>547666.75976000004</v>
      </c>
      <c r="L157" s="211">
        <v>517753.74043000001</v>
      </c>
      <c r="M157" s="211">
        <v>665139.40743999998</v>
      </c>
      <c r="N157" s="211">
        <v>771075.29565999995</v>
      </c>
      <c r="O157" s="211">
        <v>781321.27150000003</v>
      </c>
      <c r="P157" s="211">
        <v>821432.80223000003</v>
      </c>
      <c r="Q157" s="211">
        <v>975279.05605000001</v>
      </c>
      <c r="R157" s="211">
        <v>1046456.8235300001</v>
      </c>
      <c r="S157" s="211">
        <v>971283.19941</v>
      </c>
      <c r="T157" s="211">
        <v>977124.75263</v>
      </c>
      <c r="U157" s="211">
        <v>1027947.67762</v>
      </c>
      <c r="V157" s="211">
        <v>1130642.9397700001</v>
      </c>
      <c r="W157" s="211">
        <v>1009384.7642100001</v>
      </c>
      <c r="X157" s="211">
        <v>1267574.8407600003</v>
      </c>
      <c r="Y157" s="211">
        <v>1097186.3491699998</v>
      </c>
      <c r="Z157" s="211">
        <v>974572.57782000001</v>
      </c>
      <c r="AA157" s="211">
        <v>1310722.9595299999</v>
      </c>
      <c r="AB157" s="211">
        <v>1311210.3605300002</v>
      </c>
    </row>
    <row r="158" spans="1:28" ht="16.350000000000001" customHeight="1" x14ac:dyDescent="0.25">
      <c r="A158" s="206" t="s">
        <v>212</v>
      </c>
      <c r="B158" s="220">
        <v>90025.142376999996</v>
      </c>
      <c r="C158" s="220">
        <v>77275.216506999903</v>
      </c>
      <c r="D158" s="220">
        <v>87546.094758000007</v>
      </c>
      <c r="E158" s="220">
        <v>116229.0821</v>
      </c>
      <c r="F158" s="220">
        <v>141640.65174</v>
      </c>
      <c r="G158" s="220">
        <v>120809.35907000001</v>
      </c>
      <c r="H158" s="220">
        <v>122646.48394999999</v>
      </c>
      <c r="I158" s="220">
        <v>176233.24402000001</v>
      </c>
      <c r="J158" s="220">
        <v>242013.78559000001</v>
      </c>
      <c r="K158" s="220">
        <v>284779.49473999999</v>
      </c>
      <c r="L158" s="220">
        <v>331594.2414</v>
      </c>
      <c r="M158" s="220">
        <v>445034.49488999997</v>
      </c>
      <c r="N158" s="220">
        <v>375407.97499999998</v>
      </c>
      <c r="O158" s="220">
        <v>432328.62649</v>
      </c>
      <c r="P158" s="220">
        <v>623243.30524000002</v>
      </c>
      <c r="Q158" s="220">
        <v>696198.82490000001</v>
      </c>
      <c r="R158" s="220">
        <v>641967.52521999995</v>
      </c>
      <c r="S158" s="220">
        <v>727637.66610000003</v>
      </c>
      <c r="T158" s="220">
        <v>762483.10005999997</v>
      </c>
      <c r="U158" s="220">
        <v>948214.07377999905</v>
      </c>
      <c r="V158" s="220">
        <v>1033883.63188</v>
      </c>
      <c r="W158" s="220">
        <v>977559.76714999997</v>
      </c>
      <c r="X158" s="220">
        <v>1356460.5942400002</v>
      </c>
      <c r="Y158" s="220">
        <v>1916001.3343700001</v>
      </c>
      <c r="Z158" s="220">
        <v>1897482.4574800001</v>
      </c>
      <c r="AA158" s="220">
        <v>1904723.7450400002</v>
      </c>
      <c r="AB158" s="220">
        <v>1912085.2127999994</v>
      </c>
    </row>
    <row r="159" spans="1:28" x14ac:dyDescent="0.25">
      <c r="A159" s="209" t="s">
        <v>213</v>
      </c>
      <c r="B159" s="220">
        <v>217295.24339799999</v>
      </c>
      <c r="C159" s="220">
        <v>194915.69378100001</v>
      </c>
      <c r="D159" s="220">
        <v>250756.01847700001</v>
      </c>
      <c r="E159" s="220">
        <v>335617.53275999997</v>
      </c>
      <c r="F159" s="220">
        <v>442846.86930999998</v>
      </c>
      <c r="G159" s="220">
        <v>414427.28925999999</v>
      </c>
      <c r="H159" s="220">
        <v>454954.94024000003</v>
      </c>
      <c r="I159" s="220">
        <v>607207.50020999997</v>
      </c>
      <c r="J159" s="220">
        <v>722483.80344999896</v>
      </c>
      <c r="K159" s="220">
        <v>832446.25450000004</v>
      </c>
      <c r="L159" s="220">
        <v>849347.98182999995</v>
      </c>
      <c r="M159" s="220">
        <v>1110173.90233</v>
      </c>
      <c r="N159" s="220">
        <v>1146483.2706599999</v>
      </c>
      <c r="O159" s="220">
        <v>1213649.89799</v>
      </c>
      <c r="P159" s="220">
        <v>1444676.1074699999</v>
      </c>
      <c r="Q159" s="220">
        <v>1671477.8809499999</v>
      </c>
      <c r="R159" s="220">
        <v>1688424.3487499999</v>
      </c>
      <c r="S159" s="220">
        <v>1698920.8655099999</v>
      </c>
      <c r="T159" s="220">
        <v>1739607.8526900001</v>
      </c>
      <c r="U159" s="220">
        <v>1976161.7514</v>
      </c>
      <c r="V159" s="220">
        <v>2164526.5716499998</v>
      </c>
      <c r="W159" s="220">
        <v>1986944.5313599999</v>
      </c>
      <c r="X159" s="220">
        <v>2624035.4350000005</v>
      </c>
      <c r="Y159" s="220">
        <v>3013187.6835399996</v>
      </c>
      <c r="Z159" s="220">
        <v>2872055.0353000001</v>
      </c>
      <c r="AA159" s="220">
        <v>3215446.7045700001</v>
      </c>
      <c r="AB159" s="220">
        <v>3223295.5733299996</v>
      </c>
    </row>
    <row r="160" spans="1:28" x14ac:dyDescent="0.25">
      <c r="A160" s="210" t="s">
        <v>214</v>
      </c>
      <c r="B160" s="211">
        <v>234266.582884</v>
      </c>
      <c r="C160" s="211">
        <v>207577.105748</v>
      </c>
      <c r="D160" s="211">
        <v>264075.64230399998</v>
      </c>
      <c r="E160" s="211">
        <v>348343.63335999998</v>
      </c>
      <c r="F160" s="211">
        <v>461424.55868999998</v>
      </c>
      <c r="G160" s="211">
        <v>423372.28960999998</v>
      </c>
      <c r="H160" s="211">
        <v>460971.28701999999</v>
      </c>
      <c r="I160" s="211">
        <v>623136.43172999995</v>
      </c>
      <c r="J160" s="211">
        <v>739403.44458999997</v>
      </c>
      <c r="K160" s="211">
        <v>845619.36956999998</v>
      </c>
      <c r="L160" s="211">
        <v>862159.24396999995</v>
      </c>
      <c r="M160" s="211">
        <v>1128265.7302000001</v>
      </c>
      <c r="N160" s="211">
        <v>1159915.52722</v>
      </c>
      <c r="O160" s="211">
        <v>1227877.1339799999</v>
      </c>
      <c r="P160" s="211">
        <v>1459575.3441300001</v>
      </c>
      <c r="Q160" s="211">
        <v>1680800.08604</v>
      </c>
      <c r="R160" s="211">
        <v>1695396.0068600001</v>
      </c>
      <c r="S160" s="211">
        <v>1709073.0509200001</v>
      </c>
      <c r="T160" s="211">
        <v>1749366.8063300001</v>
      </c>
      <c r="U160" s="211">
        <v>1986076.5487500001</v>
      </c>
      <c r="V160" s="211">
        <v>2171990.9411800001</v>
      </c>
      <c r="W160" s="211">
        <v>1992641.67777</v>
      </c>
      <c r="X160" s="211">
        <v>2638253.2824400007</v>
      </c>
      <c r="Y160" s="211">
        <v>3039958.1049299999</v>
      </c>
      <c r="Z160" s="211">
        <v>2899152.9360400005</v>
      </c>
      <c r="AA160" s="211">
        <v>3233422.8057999997</v>
      </c>
      <c r="AB160" s="211">
        <v>3241369.5436399993</v>
      </c>
    </row>
    <row r="161" spans="1:28" x14ac:dyDescent="0.25">
      <c r="A161" s="210" t="s">
        <v>215</v>
      </c>
      <c r="B161" s="211">
        <v>22973.742171000002</v>
      </c>
      <c r="C161" s="211">
        <v>14069.54867</v>
      </c>
      <c r="D161" s="211">
        <v>19866.213307000002</v>
      </c>
      <c r="E161" s="211">
        <v>39882.425439999999</v>
      </c>
      <c r="F161" s="211">
        <v>20546.243559999999</v>
      </c>
      <c r="G161" s="211">
        <v>19595.859530000002</v>
      </c>
      <c r="H161" s="211">
        <v>21177.814460000001</v>
      </c>
      <c r="I161" s="211">
        <v>33319.4329</v>
      </c>
      <c r="J161" s="211">
        <v>35063.653460000001</v>
      </c>
      <c r="K161" s="211">
        <v>24998.11076</v>
      </c>
      <c r="L161" s="211">
        <v>26677.97609</v>
      </c>
      <c r="M161" s="211">
        <v>22307.49495</v>
      </c>
      <c r="N161" s="211">
        <v>12520.982</v>
      </c>
      <c r="O161" s="211">
        <v>7257.183</v>
      </c>
      <c r="P161" s="211">
        <v>10170.060390000001</v>
      </c>
      <c r="Q161" s="211">
        <v>22496.1391</v>
      </c>
      <c r="R161" s="211">
        <v>30723.41635</v>
      </c>
      <c r="S161" s="211">
        <v>32171.696950000001</v>
      </c>
      <c r="T161" s="211">
        <v>19051.378369999999</v>
      </c>
      <c r="U161" s="211">
        <v>21525.37818</v>
      </c>
      <c r="V161" s="211">
        <v>25949.348020000001</v>
      </c>
      <c r="W161" s="211">
        <v>21486.350050000001</v>
      </c>
      <c r="X161" s="211">
        <v>21598.828549999991</v>
      </c>
      <c r="Y161" s="211">
        <v>12348.234660000002</v>
      </c>
      <c r="Z161" s="211">
        <v>8580.4314999999988</v>
      </c>
      <c r="AA161" s="211">
        <v>4482.1549499999992</v>
      </c>
      <c r="AB161" s="211">
        <v>5135.3564699999988</v>
      </c>
    </row>
    <row r="162" spans="1:28" x14ac:dyDescent="0.25">
      <c r="A162" s="212" t="s">
        <v>216</v>
      </c>
      <c r="B162" s="213">
        <v>949071.13690600009</v>
      </c>
      <c r="C162" s="214">
        <v>833124.69639799988</v>
      </c>
      <c r="D162" s="214">
        <v>1069395.7481760001</v>
      </c>
      <c r="E162" s="214">
        <v>1447687.1831199997</v>
      </c>
      <c r="F162" s="214">
        <v>1849635.3431200001</v>
      </c>
      <c r="G162" s="214">
        <v>1714790.8767999997</v>
      </c>
      <c r="H162" s="214">
        <v>1874208.08344</v>
      </c>
      <c r="I162" s="214">
        <v>2527326.7296799999</v>
      </c>
      <c r="J162" s="214">
        <v>2993901.802999998</v>
      </c>
      <c r="K162" s="214">
        <v>3406127.4696600004</v>
      </c>
      <c r="L162" s="214">
        <v>3476370.4037800003</v>
      </c>
      <c r="M162" s="214">
        <v>4521494.2549600005</v>
      </c>
      <c r="N162" s="214">
        <v>4637839.5597599996</v>
      </c>
      <c r="O162" s="214">
        <v>4897568.4299400002</v>
      </c>
      <c r="P162" s="214">
        <v>5828843.0239800001</v>
      </c>
      <c r="Q162" s="214">
        <v>6749548.2121799998</v>
      </c>
      <c r="R162" s="214">
        <v>6829087.5439199992</v>
      </c>
      <c r="S162" s="214">
        <v>6880331.22676</v>
      </c>
      <c r="T162" s="214">
        <v>7016052.0747800004</v>
      </c>
      <c r="U162" s="214">
        <v>7967527.3566599982</v>
      </c>
      <c r="V162" s="214">
        <v>8724933.7216999996</v>
      </c>
      <c r="W162" s="214">
        <v>8002145.1183599988</v>
      </c>
      <c r="X162" s="214">
        <v>10567775.091980003</v>
      </c>
      <c r="Y162" s="214">
        <v>12130988.046259999</v>
      </c>
      <c r="Z162" s="214">
        <v>11559576.805680003</v>
      </c>
      <c r="AA162" s="214">
        <v>12906703.330640001</v>
      </c>
      <c r="AB162" s="214">
        <v>12939600.946879998</v>
      </c>
    </row>
    <row r="163" spans="1:28" x14ac:dyDescent="0.25">
      <c r="A163" s="27" t="s">
        <v>217</v>
      </c>
      <c r="B163" s="27"/>
      <c r="C163" s="27"/>
      <c r="D163" s="27"/>
      <c r="E163" s="27"/>
    </row>
    <row r="164" spans="1:28" x14ac:dyDescent="0.25">
      <c r="A164" s="27" t="s">
        <v>218</v>
      </c>
      <c r="B164" s="27"/>
      <c r="C164" s="27"/>
      <c r="D164" s="27"/>
      <c r="E164" s="27"/>
    </row>
    <row r="165" spans="1:28" x14ac:dyDescent="0.25">
      <c r="A165" s="27"/>
      <c r="B165" s="27"/>
      <c r="C165" s="27"/>
      <c r="D165" s="27"/>
      <c r="E165" s="27"/>
    </row>
    <row r="166" spans="1:28" ht="30.6" customHeight="1" x14ac:dyDescent="0.25">
      <c r="A166" s="314" t="s">
        <v>227</v>
      </c>
      <c r="B166" s="314"/>
      <c r="C166" s="314"/>
      <c r="D166" s="314"/>
      <c r="E166" s="314"/>
      <c r="F166" s="314"/>
      <c r="G166" s="314"/>
      <c r="H166" s="314"/>
      <c r="I166" s="314"/>
      <c r="J166" s="314"/>
      <c r="K166" s="314"/>
      <c r="L166" s="314"/>
      <c r="M166" s="314"/>
      <c r="N166" s="314"/>
      <c r="O166" s="314"/>
      <c r="P166" s="314"/>
      <c r="Q166" s="314"/>
      <c r="R166" s="314"/>
      <c r="S166" s="314"/>
      <c r="T166" s="314"/>
      <c r="U166" s="314"/>
      <c r="V166" s="314"/>
      <c r="W166" s="314"/>
      <c r="X166" s="314"/>
      <c r="Y166" s="314"/>
      <c r="Z166" s="314"/>
      <c r="AA166" s="314"/>
      <c r="AB166" s="314"/>
    </row>
    <row r="168" spans="1:28" ht="15.75" x14ac:dyDescent="0.25">
      <c r="A168" s="346" t="s">
        <v>226</v>
      </c>
      <c r="B168" s="346"/>
      <c r="C168" s="346"/>
      <c r="D168" s="346"/>
      <c r="E168" s="346"/>
      <c r="F168" s="346"/>
      <c r="G168" s="346"/>
      <c r="H168" s="346"/>
      <c r="I168" s="346"/>
      <c r="J168" s="346"/>
      <c r="K168" s="346"/>
      <c r="L168" s="346"/>
      <c r="M168" s="346"/>
      <c r="N168" s="346"/>
      <c r="O168" s="346"/>
      <c r="P168" s="346"/>
      <c r="Q168" s="346"/>
      <c r="R168" s="346"/>
      <c r="S168" s="346"/>
      <c r="T168" s="346"/>
      <c r="U168" s="346"/>
      <c r="V168" s="346"/>
      <c r="W168" s="346"/>
      <c r="X168" s="346"/>
      <c r="Y168" s="346"/>
      <c r="Z168" s="346"/>
      <c r="AA168" s="346"/>
      <c r="AB168" s="346"/>
    </row>
    <row r="170" spans="1:28" x14ac:dyDescent="0.25">
      <c r="A170" s="347" t="s">
        <v>225</v>
      </c>
      <c r="B170" s="347"/>
      <c r="C170" s="347"/>
      <c r="D170" s="347"/>
      <c r="E170" s="347"/>
      <c r="F170" s="347"/>
      <c r="G170" s="347"/>
      <c r="H170" s="347"/>
      <c r="I170" s="347"/>
      <c r="J170" s="347"/>
      <c r="K170" s="347"/>
      <c r="L170" s="347"/>
      <c r="M170" s="347"/>
      <c r="N170" s="347"/>
      <c r="O170" s="347"/>
      <c r="P170" s="347"/>
      <c r="Q170" s="347"/>
      <c r="R170" s="347"/>
      <c r="S170" s="347"/>
      <c r="T170" s="347"/>
      <c r="U170" s="347"/>
      <c r="V170" s="347"/>
      <c r="W170" s="347"/>
      <c r="X170" s="347"/>
      <c r="Y170" s="347"/>
      <c r="Z170" s="347"/>
      <c r="AA170" s="347"/>
      <c r="AB170" s="347"/>
    </row>
    <row r="171" spans="1:28" ht="15.75" thickBot="1" x14ac:dyDescent="0.3">
      <c r="A171" s="191"/>
      <c r="B171" s="19">
        <v>1997</v>
      </c>
      <c r="C171" s="19">
        <v>1998</v>
      </c>
      <c r="D171" s="19">
        <v>1999</v>
      </c>
      <c r="E171" s="19">
        <v>2000</v>
      </c>
      <c r="F171" s="19">
        <v>2001</v>
      </c>
      <c r="G171" s="19">
        <v>2002</v>
      </c>
      <c r="H171" s="19">
        <v>2003</v>
      </c>
      <c r="I171" s="19">
        <v>2004</v>
      </c>
      <c r="J171" s="19">
        <v>2005</v>
      </c>
      <c r="K171" s="19">
        <v>2006</v>
      </c>
      <c r="L171" s="19">
        <v>2007</v>
      </c>
      <c r="M171" s="19">
        <v>2008</v>
      </c>
      <c r="N171" s="19">
        <v>2009</v>
      </c>
      <c r="O171" s="19">
        <v>2010</v>
      </c>
      <c r="P171" s="19">
        <v>2011</v>
      </c>
      <c r="Q171" s="19">
        <v>2012</v>
      </c>
      <c r="R171" s="19">
        <v>2013</v>
      </c>
      <c r="S171" s="19">
        <v>2014</v>
      </c>
      <c r="T171" s="19">
        <v>2015</v>
      </c>
      <c r="U171" s="19">
        <v>2016</v>
      </c>
      <c r="V171" s="19">
        <v>2017</v>
      </c>
      <c r="W171" s="19">
        <v>2018</v>
      </c>
      <c r="X171" s="33">
        <v>2019</v>
      </c>
      <c r="Y171" s="33">
        <v>2020</v>
      </c>
      <c r="Z171" s="33">
        <v>2021</v>
      </c>
      <c r="AA171" s="33">
        <v>2022</v>
      </c>
      <c r="AB171" s="33" t="s">
        <v>256</v>
      </c>
    </row>
    <row r="172" spans="1:28" ht="15.75" customHeight="1" thickBot="1" x14ac:dyDescent="0.3">
      <c r="A172" s="192" t="s">
        <v>169</v>
      </c>
      <c r="B172" s="345" t="s">
        <v>228</v>
      </c>
      <c r="C172" s="345"/>
      <c r="D172" s="345"/>
      <c r="E172" s="345"/>
      <c r="F172" s="345"/>
      <c r="G172" s="345"/>
      <c r="H172" s="345"/>
      <c r="I172" s="345"/>
      <c r="J172" s="345"/>
      <c r="K172" s="345"/>
      <c r="L172" s="345"/>
      <c r="M172" s="345"/>
      <c r="N172" s="345"/>
      <c r="O172" s="345"/>
      <c r="P172" s="345"/>
      <c r="Q172" s="345"/>
      <c r="R172" s="345"/>
      <c r="S172" s="345"/>
      <c r="T172" s="345"/>
      <c r="U172" s="345"/>
      <c r="V172" s="345"/>
      <c r="W172" s="345"/>
      <c r="X172" s="345"/>
      <c r="Y172" s="345"/>
      <c r="Z172" s="345"/>
      <c r="AA172" s="294"/>
      <c r="AB172" s="294"/>
    </row>
    <row r="173" spans="1:28" x14ac:dyDescent="0.25">
      <c r="A173" s="193" t="s">
        <v>202</v>
      </c>
      <c r="B173" s="216">
        <v>59.6407280258573</v>
      </c>
      <c r="C173" s="216">
        <v>53.931039181666598</v>
      </c>
      <c r="D173" s="216">
        <v>61.352708902929002</v>
      </c>
      <c r="E173" s="216">
        <v>60.774765924870202</v>
      </c>
      <c r="F173" s="216">
        <v>57.851257948239301</v>
      </c>
      <c r="G173" s="216">
        <v>61.190953064658302</v>
      </c>
      <c r="H173" s="216">
        <v>56.848917368564898</v>
      </c>
      <c r="I173" s="216">
        <v>59.768534236963198</v>
      </c>
      <c r="J173" s="216">
        <v>58.998333806750203</v>
      </c>
      <c r="K173" s="216">
        <v>61.257179977625199</v>
      </c>
      <c r="L173" s="216">
        <v>59.977443847973902</v>
      </c>
      <c r="M173" s="216">
        <v>63.468067452464297</v>
      </c>
      <c r="N173" s="216">
        <v>61.974599946660398</v>
      </c>
      <c r="O173" s="216">
        <v>64.798840128955504</v>
      </c>
      <c r="P173" s="216">
        <v>68.296099022857305</v>
      </c>
      <c r="Q173" s="216">
        <v>68.689237650497105</v>
      </c>
      <c r="R173" s="216">
        <v>71.880689627142104</v>
      </c>
      <c r="S173" s="216">
        <v>70.662525362727294</v>
      </c>
      <c r="T173" s="216">
        <v>69.378582968281506</v>
      </c>
      <c r="U173" s="216">
        <v>72.168422269437002</v>
      </c>
      <c r="V173" s="216">
        <v>74.227573893813101</v>
      </c>
      <c r="W173" s="216">
        <v>69.815015002647698</v>
      </c>
      <c r="X173" s="216">
        <f>X148*100/X127</f>
        <v>71.536316594703464</v>
      </c>
      <c r="Y173" s="216">
        <f t="shared" ref="Y173:Z173" si="65">Y148*100/Y127</f>
        <v>69.28259502873523</v>
      </c>
      <c r="Z173" s="216">
        <f t="shared" si="65"/>
        <v>73.116427859215094</v>
      </c>
      <c r="AA173" s="216">
        <f t="shared" ref="AA173" si="66">AA148*100/AA127</f>
        <v>67.864150223804728</v>
      </c>
      <c r="AB173" s="216">
        <f t="shared" ref="AB173" si="67">AB148*100/AB127</f>
        <v>42.594938868177707</v>
      </c>
    </row>
    <row r="174" spans="1:28" x14ac:dyDescent="0.25">
      <c r="A174" s="193" t="s">
        <v>203</v>
      </c>
      <c r="B174" s="216">
        <v>74.833211475544402</v>
      </c>
      <c r="C174" s="216">
        <v>72.232326679399605</v>
      </c>
      <c r="D174" s="216">
        <v>76.441271410930398</v>
      </c>
      <c r="E174" s="216">
        <v>69.264182409574502</v>
      </c>
      <c r="F174" s="216">
        <v>66.131456524216105</v>
      </c>
      <c r="G174" s="216">
        <v>70.635966308446996</v>
      </c>
      <c r="H174" s="216">
        <v>74.803678839609503</v>
      </c>
      <c r="I174" s="216">
        <v>77.733288469855907</v>
      </c>
      <c r="J174" s="216">
        <v>78.591302638295502</v>
      </c>
      <c r="K174" s="216">
        <v>79.4630376287122</v>
      </c>
      <c r="L174" s="216">
        <v>79.8436790307004</v>
      </c>
      <c r="M174" s="216">
        <v>77.298324297858997</v>
      </c>
      <c r="N174" s="216">
        <v>79.525056975951003</v>
      </c>
      <c r="O174" s="216">
        <v>78.434990516473903</v>
      </c>
      <c r="P174" s="216">
        <v>74.900274588471703</v>
      </c>
      <c r="Q174" s="216">
        <v>75.781617434869801</v>
      </c>
      <c r="R174" s="216">
        <v>74.352267999376494</v>
      </c>
      <c r="S174" s="216">
        <v>71.831299558322598</v>
      </c>
      <c r="T174" s="216">
        <v>67.915529615139206</v>
      </c>
      <c r="U174" s="216">
        <v>66.951020288101006</v>
      </c>
      <c r="V174" s="216">
        <v>63.23255884244</v>
      </c>
      <c r="W174" s="216">
        <v>60.8790068492195</v>
      </c>
      <c r="X174" s="216">
        <f t="shared" ref="X174:Z187" si="68">X149*100/X128</f>
        <v>62.214592806759157</v>
      </c>
      <c r="Y174" s="216">
        <f t="shared" si="68"/>
        <v>58.393789868369623</v>
      </c>
      <c r="Z174" s="216">
        <f t="shared" si="68"/>
        <v>54.48266668333617</v>
      </c>
      <c r="AA174" s="216">
        <f t="shared" ref="AA174" si="69">AA149*100/AA128</f>
        <v>54.235693782394115</v>
      </c>
      <c r="AB174" s="216">
        <f t="shared" ref="AB174" si="70">AB149*100/AB128</f>
        <v>39.617913841665882</v>
      </c>
    </row>
    <row r="175" spans="1:28" x14ac:dyDescent="0.25">
      <c r="A175" s="193" t="s">
        <v>204</v>
      </c>
      <c r="B175" s="216">
        <v>68.563604139285601</v>
      </c>
      <c r="C175" s="216">
        <v>60.949941952763197</v>
      </c>
      <c r="D175" s="216">
        <v>64.106391338176294</v>
      </c>
      <c r="E175" s="216">
        <v>66.966002341342502</v>
      </c>
      <c r="F175" s="216">
        <v>71.323656648563102</v>
      </c>
      <c r="G175" s="216">
        <v>71.484385798281593</v>
      </c>
      <c r="H175" s="216">
        <v>66.244857704600307</v>
      </c>
      <c r="I175" s="216">
        <v>69.001077997625302</v>
      </c>
      <c r="J175" s="216">
        <v>73.078805719694103</v>
      </c>
      <c r="K175" s="216">
        <v>68.003560581269497</v>
      </c>
      <c r="L175" s="216">
        <v>74.892759207080005</v>
      </c>
      <c r="M175" s="216">
        <v>81.578792417411407</v>
      </c>
      <c r="N175" s="216">
        <v>76.049059188397493</v>
      </c>
      <c r="O175" s="216">
        <v>71.625234544788299</v>
      </c>
      <c r="P175" s="216">
        <v>65.539733604704793</v>
      </c>
      <c r="Q175" s="216">
        <v>71.930824573312506</v>
      </c>
      <c r="R175" s="216">
        <v>68.382729557211903</v>
      </c>
      <c r="S175" s="216">
        <v>67.554818865089103</v>
      </c>
      <c r="T175" s="216">
        <v>60.115134597096002</v>
      </c>
      <c r="U175" s="216">
        <v>46.627612167199999</v>
      </c>
      <c r="V175" s="216">
        <v>49.925246361005001</v>
      </c>
      <c r="W175" s="216">
        <v>46.876798068914098</v>
      </c>
      <c r="X175" s="216">
        <f t="shared" si="68"/>
        <v>46.366888467849158</v>
      </c>
      <c r="Y175" s="216">
        <f t="shared" si="68"/>
        <v>45.40512302811792</v>
      </c>
      <c r="Z175" s="216">
        <f t="shared" si="68"/>
        <v>44.08848999746175</v>
      </c>
      <c r="AA175" s="216">
        <f t="shared" ref="AA175" si="71">AA150*100/AA129</f>
        <v>49.119273661223389</v>
      </c>
      <c r="AB175" s="216">
        <f t="shared" ref="AB175" si="72">AB150*100/AB129</f>
        <v>73.433919143842104</v>
      </c>
    </row>
    <row r="176" spans="1:28" x14ac:dyDescent="0.25">
      <c r="A176" s="197" t="s">
        <v>205</v>
      </c>
      <c r="B176" s="218">
        <v>76.260748474654804</v>
      </c>
      <c r="C176" s="219">
        <v>77.647688909049194</v>
      </c>
      <c r="D176" s="219">
        <v>75.915015046665104</v>
      </c>
      <c r="E176" s="219">
        <v>75.751747642838893</v>
      </c>
      <c r="F176" s="219">
        <v>70.915543517556998</v>
      </c>
      <c r="G176" s="219">
        <v>68.652581197067306</v>
      </c>
      <c r="H176" s="219">
        <v>69.492251113290095</v>
      </c>
      <c r="I176" s="219">
        <v>71.417738794934294</v>
      </c>
      <c r="J176" s="219">
        <v>73.680873857165096</v>
      </c>
      <c r="K176" s="219">
        <v>74.483403269226997</v>
      </c>
      <c r="L176" s="219">
        <v>73.426922285200305</v>
      </c>
      <c r="M176" s="219">
        <v>73.700925676882605</v>
      </c>
      <c r="N176" s="219">
        <v>72.311368712032802</v>
      </c>
      <c r="O176" s="219">
        <v>73.948482379349699</v>
      </c>
      <c r="P176" s="219">
        <v>74.404646969775996</v>
      </c>
      <c r="Q176" s="219">
        <v>74.237238114061597</v>
      </c>
      <c r="R176" s="219">
        <v>73.946633122948001</v>
      </c>
      <c r="S176" s="219">
        <v>67.605123846327203</v>
      </c>
      <c r="T176" s="219">
        <v>63.808837930612398</v>
      </c>
      <c r="U176" s="219">
        <v>60.758041303391401</v>
      </c>
      <c r="V176" s="219">
        <v>60.528968368544497</v>
      </c>
      <c r="W176" s="219">
        <v>56.7191446000013</v>
      </c>
      <c r="X176" s="219">
        <f t="shared" si="68"/>
        <v>55.307258250150191</v>
      </c>
      <c r="Y176" s="219">
        <f t="shared" si="68"/>
        <v>53.736360813003181</v>
      </c>
      <c r="Z176" s="219">
        <f t="shared" si="68"/>
        <v>53.018504485085451</v>
      </c>
      <c r="AA176" s="219">
        <f t="shared" ref="AA176" si="73">AA151*100/AA130</f>
        <v>55.934559144710562</v>
      </c>
      <c r="AB176" s="219">
        <f t="shared" ref="AB176" si="74">AB151*100/AB130</f>
        <v>64.446761371582383</v>
      </c>
    </row>
    <row r="177" spans="1:28" x14ac:dyDescent="0.25">
      <c r="A177" s="193" t="s">
        <v>206</v>
      </c>
      <c r="B177" s="216">
        <v>22.453974459140699</v>
      </c>
      <c r="C177" s="216">
        <v>18.637605312481099</v>
      </c>
      <c r="D177" s="216">
        <v>15.7226911359041</v>
      </c>
      <c r="E177" s="216">
        <v>12.7494285068256</v>
      </c>
      <c r="F177" s="216">
        <v>16.209359491984301</v>
      </c>
      <c r="G177" s="216">
        <v>10.7148788047142</v>
      </c>
      <c r="H177" s="216">
        <v>7.8476685251577099</v>
      </c>
      <c r="I177" s="216">
        <v>11.974754573057099</v>
      </c>
      <c r="J177" s="216">
        <v>12.4250660505355</v>
      </c>
      <c r="K177" s="216">
        <v>11.980891305415501</v>
      </c>
      <c r="L177" s="216">
        <v>8.5699011003573293</v>
      </c>
      <c r="M177" s="216">
        <v>9.5975149869176501</v>
      </c>
      <c r="N177" s="216">
        <v>10.250286676230701</v>
      </c>
      <c r="O177" s="216">
        <v>14.2090025718666</v>
      </c>
      <c r="P177" s="216">
        <v>14.773926637051201</v>
      </c>
      <c r="Q177" s="216">
        <v>7.8592217667186004</v>
      </c>
      <c r="R177" s="216">
        <v>4.5610725754957597</v>
      </c>
      <c r="S177" s="216">
        <v>8.8946120140173708</v>
      </c>
      <c r="T177" s="216">
        <v>12.424017541473001</v>
      </c>
      <c r="U177" s="216">
        <v>10.813800082803899</v>
      </c>
      <c r="V177" s="216">
        <v>8.0094271566786901</v>
      </c>
      <c r="W177" s="216">
        <v>2.9379906340205699</v>
      </c>
      <c r="X177" s="216">
        <f t="shared" si="68"/>
        <v>12.068156496714289</v>
      </c>
      <c r="Y177" s="216">
        <f t="shared" si="68"/>
        <v>22.238600224630765</v>
      </c>
      <c r="Z177" s="216">
        <f t="shared" si="68"/>
        <v>27.74730572424837</v>
      </c>
      <c r="AA177" s="216">
        <f t="shared" ref="AA177" si="75">AA152*100/AA131</f>
        <v>18.147480495007859</v>
      </c>
      <c r="AB177" s="216">
        <f t="shared" ref="AB177" si="76">AB152*100/AB131</f>
        <v>10.02241943908216</v>
      </c>
    </row>
    <row r="178" spans="1:28" x14ac:dyDescent="0.25">
      <c r="A178" s="197" t="s">
        <v>207</v>
      </c>
      <c r="B178" s="218">
        <v>25.082815459296501</v>
      </c>
      <c r="C178" s="219">
        <v>22.534377704664202</v>
      </c>
      <c r="D178" s="219">
        <v>11.409999847673101</v>
      </c>
      <c r="E178" s="219">
        <v>17.624127751064599</v>
      </c>
      <c r="F178" s="219">
        <v>40.190158812752202</v>
      </c>
      <c r="G178" s="219">
        <v>53.2104684257692</v>
      </c>
      <c r="H178" s="219">
        <v>48.712523750142701</v>
      </c>
      <c r="I178" s="219">
        <v>65.970421001582395</v>
      </c>
      <c r="J178" s="219">
        <v>65.800692085943894</v>
      </c>
      <c r="K178" s="219">
        <v>56.453340808002302</v>
      </c>
      <c r="L178" s="219">
        <v>64.8214531995323</v>
      </c>
      <c r="M178" s="219">
        <v>47.934888123860297</v>
      </c>
      <c r="N178" s="219">
        <v>42.681656299614403</v>
      </c>
      <c r="O178" s="219">
        <v>44.489345044358799</v>
      </c>
      <c r="P178" s="219">
        <v>50.079551904792297</v>
      </c>
      <c r="Q178" s="219">
        <v>51.656684415491299</v>
      </c>
      <c r="R178" s="219">
        <v>40.420219740076803</v>
      </c>
      <c r="S178" s="219">
        <v>43.569527687439802</v>
      </c>
      <c r="T178" s="219">
        <v>41.7062202723083</v>
      </c>
      <c r="U178" s="219">
        <v>30.667160483537799</v>
      </c>
      <c r="V178" s="219">
        <v>31.803419180794201</v>
      </c>
      <c r="W178" s="219">
        <v>40.945941398563903</v>
      </c>
      <c r="X178" s="219">
        <f t="shared" si="68"/>
        <v>15.442787511101072</v>
      </c>
      <c r="Y178" s="219">
        <f t="shared" si="68"/>
        <v>12.471218050777955</v>
      </c>
      <c r="Z178" s="219">
        <f t="shared" si="68"/>
        <v>17.442794771403015</v>
      </c>
      <c r="AA178" s="219">
        <f t="shared" ref="AA178" si="77">AA153*100/AA132</f>
        <v>31.020903849512809</v>
      </c>
      <c r="AB178" s="219">
        <f t="shared" ref="AB178" si="78">AB153*100/AB132</f>
        <v>48.923742156091265</v>
      </c>
    </row>
    <row r="179" spans="1:28" x14ac:dyDescent="0.25">
      <c r="A179" s="193" t="s">
        <v>208</v>
      </c>
      <c r="B179" s="216">
        <v>2.9067887469375799</v>
      </c>
      <c r="C179" s="216">
        <v>13.992485718391601</v>
      </c>
      <c r="D179" s="216">
        <v>23.302803439485501</v>
      </c>
      <c r="E179" s="216">
        <v>20.610306596902198</v>
      </c>
      <c r="F179" s="216">
        <v>30.6526517461356</v>
      </c>
      <c r="G179" s="216">
        <v>44.176713281409597</v>
      </c>
      <c r="H179" s="216">
        <v>53.678030250630997</v>
      </c>
      <c r="I179" s="216">
        <v>39.429517495971602</v>
      </c>
      <c r="J179" s="216">
        <v>34.302191795115903</v>
      </c>
      <c r="K179" s="216">
        <v>40.933538328411103</v>
      </c>
      <c r="L179" s="216">
        <v>32.910859455294101</v>
      </c>
      <c r="M179" s="216">
        <v>26.331836862521399</v>
      </c>
      <c r="N179" s="216">
        <v>31.468633488073401</v>
      </c>
      <c r="O179" s="216">
        <v>25.948292229943899</v>
      </c>
      <c r="P179" s="216">
        <v>33.208352768602701</v>
      </c>
      <c r="Q179" s="216">
        <v>18.347206037678099</v>
      </c>
      <c r="R179" s="216">
        <v>23.821841266253099</v>
      </c>
      <c r="S179" s="216">
        <v>27.299225762020701</v>
      </c>
      <c r="T179" s="216">
        <v>20.486298556182401</v>
      </c>
      <c r="U179" s="216">
        <v>52.733969644039803</v>
      </c>
      <c r="V179" s="216">
        <v>41.393396710874299</v>
      </c>
      <c r="W179" s="216">
        <v>24.1909285941794</v>
      </c>
      <c r="X179" s="216">
        <f t="shared" si="68"/>
        <v>41.498651907021305</v>
      </c>
      <c r="Y179" s="216">
        <f t="shared" si="68"/>
        <v>34.101700166224298</v>
      </c>
      <c r="Z179" s="216">
        <f t="shared" si="68"/>
        <v>23.098200360490182</v>
      </c>
      <c r="AA179" s="216">
        <f t="shared" ref="AA179" si="79">AA154*100/AA133</f>
        <v>12.765170176906445</v>
      </c>
      <c r="AB179" s="216">
        <f t="shared" ref="AB179" si="80">AB154*100/AB133</f>
        <v>25.215737328712827</v>
      </c>
    </row>
    <row r="180" spans="1:28" x14ac:dyDescent="0.25">
      <c r="A180" s="193" t="s">
        <v>209</v>
      </c>
      <c r="B180" s="216">
        <v>67.371788684044105</v>
      </c>
      <c r="C180" s="216">
        <v>71.450988854426797</v>
      </c>
      <c r="D180" s="216">
        <v>58.609912588853</v>
      </c>
      <c r="E180" s="216">
        <v>47.672218747566497</v>
      </c>
      <c r="F180" s="216">
        <v>24.653952496654401</v>
      </c>
      <c r="G180" s="216">
        <v>30.1644617089385</v>
      </c>
      <c r="H180" s="216">
        <v>41.278168758385398</v>
      </c>
      <c r="I180" s="216">
        <v>9.1794950233757309</v>
      </c>
      <c r="J180" s="216">
        <v>18.224906536638599</v>
      </c>
      <c r="K180" s="216">
        <v>35.868122545989799</v>
      </c>
      <c r="L180" s="216">
        <v>38.1696900306627</v>
      </c>
      <c r="M180" s="216">
        <v>35.444651118908602</v>
      </c>
      <c r="N180" s="216">
        <v>13.257279487659201</v>
      </c>
      <c r="O180" s="216">
        <v>0.641744693531074</v>
      </c>
      <c r="P180" s="216">
        <v>1.6851323592376799</v>
      </c>
      <c r="Q180" s="216">
        <v>6.6843129374560899</v>
      </c>
      <c r="R180" s="216">
        <v>3.4480976691385599</v>
      </c>
      <c r="S180" s="216">
        <v>1.05104697585426</v>
      </c>
      <c r="T180" s="216">
        <v>1.05382798471473</v>
      </c>
      <c r="U180" s="216">
        <v>1.3817690886859999</v>
      </c>
      <c r="V180" s="216">
        <v>8.1447576502571906</v>
      </c>
      <c r="W180" s="216">
        <v>11.5485880310349</v>
      </c>
      <c r="X180" s="216">
        <f t="shared" si="68"/>
        <v>6.093938972767976</v>
      </c>
      <c r="Y180" s="216">
        <f t="shared" si="68"/>
        <v>12.728679416893966</v>
      </c>
      <c r="Z180" s="216">
        <f t="shared" si="68"/>
        <v>8.4495399467473788</v>
      </c>
      <c r="AA180" s="216">
        <f t="shared" ref="AA180" si="81">AA155*100/AA134</f>
        <v>4.3224524392633716</v>
      </c>
      <c r="AB180" s="216">
        <f t="shared" ref="AB180" si="82">AB155*100/AB134</f>
        <v>3.787706018162786</v>
      </c>
    </row>
    <row r="181" spans="1:28" x14ac:dyDescent="0.25">
      <c r="A181" s="193" t="s">
        <v>210</v>
      </c>
      <c r="B181" s="216">
        <v>22.841853689129898</v>
      </c>
      <c r="C181" s="216">
        <v>20.634721289589201</v>
      </c>
      <c r="D181" s="216">
        <v>18.172018764402399</v>
      </c>
      <c r="E181" s="216">
        <v>23.662746222844</v>
      </c>
      <c r="F181" s="216">
        <v>13.061535426147801</v>
      </c>
      <c r="G181" s="216">
        <v>13.6171511005253</v>
      </c>
      <c r="H181" s="216">
        <v>15.5968211394464</v>
      </c>
      <c r="I181" s="216">
        <v>21.894624553617898</v>
      </c>
      <c r="J181" s="216">
        <v>21.130205507150102</v>
      </c>
      <c r="K181" s="216">
        <v>12.085123625149199</v>
      </c>
      <c r="L181" s="216">
        <v>14.7163559446722</v>
      </c>
      <c r="M181" s="216">
        <v>11.857454905811601</v>
      </c>
      <c r="N181" s="216">
        <v>6.7059273317431698</v>
      </c>
      <c r="O181" s="216">
        <v>3.8081358803526202</v>
      </c>
      <c r="P181" s="216">
        <v>4.6479276106488996</v>
      </c>
      <c r="Q181" s="216">
        <v>11.788177798810301</v>
      </c>
      <c r="R181" s="216">
        <v>14.8055122548993</v>
      </c>
      <c r="S181" s="216">
        <v>15.6074625158549</v>
      </c>
      <c r="T181" s="216">
        <v>11.1732414095484</v>
      </c>
      <c r="U181" s="216">
        <v>12.920841726839299</v>
      </c>
      <c r="V181" s="216">
        <v>13.724927325022</v>
      </c>
      <c r="W181" s="216">
        <v>14.4610181103691</v>
      </c>
      <c r="X181" s="216">
        <f t="shared" si="68"/>
        <v>11.513966743079825</v>
      </c>
      <c r="Y181" s="216">
        <f t="shared" si="68"/>
        <v>7.5142236866067567</v>
      </c>
      <c r="Z181" s="216">
        <f t="shared" si="68"/>
        <v>6.7063054135042943</v>
      </c>
      <c r="AA181" s="216">
        <f t="shared" ref="AA181" si="83">AA156*100/AA135</f>
        <v>2.6267215905363992</v>
      </c>
      <c r="AB181" s="216">
        <f t="shared" ref="AB181" si="84">AB156*100/AB135</f>
        <v>2.1858618607763933</v>
      </c>
    </row>
    <row r="182" spans="1:28" x14ac:dyDescent="0.25">
      <c r="A182" s="203" t="s">
        <v>211</v>
      </c>
      <c r="B182" s="211">
        <v>69.313370636767402</v>
      </c>
      <c r="C182" s="211">
        <v>65.271453967749096</v>
      </c>
      <c r="D182" s="211">
        <v>70.580905380674906</v>
      </c>
      <c r="E182" s="211">
        <v>65.677807380715706</v>
      </c>
      <c r="F182" s="211">
        <v>62.3083186891566</v>
      </c>
      <c r="G182" s="211">
        <v>66.555757785179594</v>
      </c>
      <c r="H182" s="211">
        <v>68.662575834816195</v>
      </c>
      <c r="I182" s="211">
        <v>71.208678301838006</v>
      </c>
      <c r="J182" s="211">
        <v>70.949631280964994</v>
      </c>
      <c r="K182" s="211">
        <v>72.7306423295923</v>
      </c>
      <c r="L182" s="211">
        <v>73.129421797928799</v>
      </c>
      <c r="M182" s="211">
        <v>72.444834409168607</v>
      </c>
      <c r="N182" s="211">
        <v>73.152371079824405</v>
      </c>
      <c r="O182" s="211">
        <v>73.441343622173505</v>
      </c>
      <c r="P182" s="211">
        <v>72.670779248721402</v>
      </c>
      <c r="Q182" s="211">
        <v>73.419462650592806</v>
      </c>
      <c r="R182" s="211">
        <v>73.622611353606899</v>
      </c>
      <c r="S182" s="211">
        <v>71.522252150484306</v>
      </c>
      <c r="T182" s="211">
        <v>68.258741196554695</v>
      </c>
      <c r="U182" s="211">
        <v>68.124667041673106</v>
      </c>
      <c r="V182" s="211">
        <v>65.806413547826693</v>
      </c>
      <c r="W182" s="211">
        <v>62.533069852137402</v>
      </c>
      <c r="X182" s="211">
        <f t="shared" si="68"/>
        <v>64.168690514565355</v>
      </c>
      <c r="Y182" s="211">
        <f t="shared" si="68"/>
        <v>60.567038510461501</v>
      </c>
      <c r="Z182" s="211">
        <f t="shared" si="68"/>
        <v>57.809847256720175</v>
      </c>
      <c r="AA182" s="211">
        <f t="shared" ref="AA182" si="85">AA157*100/AA136</f>
        <v>56.687776573122044</v>
      </c>
      <c r="AB182" s="211">
        <f t="shared" ref="AB182" si="86">AB157*100/AB136</f>
        <v>40.222575399509729</v>
      </c>
    </row>
    <row r="183" spans="1:28" ht="21.6" customHeight="1" x14ac:dyDescent="0.25">
      <c r="A183" s="206" t="s">
        <v>212</v>
      </c>
      <c r="B183" s="220">
        <v>75.277329366923894</v>
      </c>
      <c r="C183" s="220">
        <v>75.227790406385196</v>
      </c>
      <c r="D183" s="220">
        <v>74.491505738948604</v>
      </c>
      <c r="E183" s="220">
        <v>74.666272551888397</v>
      </c>
      <c r="F183" s="220">
        <v>70.9767739753364</v>
      </c>
      <c r="G183" s="220">
        <v>69.169061451197294</v>
      </c>
      <c r="H183" s="220">
        <v>69.054048172791397</v>
      </c>
      <c r="I183" s="220">
        <v>71.094270268706296</v>
      </c>
      <c r="J183" s="220">
        <v>73.608086030049904</v>
      </c>
      <c r="K183" s="220">
        <v>73.871185090730805</v>
      </c>
      <c r="L183" s="220">
        <v>73.5472545955421</v>
      </c>
      <c r="M183" s="220">
        <v>74.542885325486296</v>
      </c>
      <c r="N183" s="220">
        <v>72.816459869783202</v>
      </c>
      <c r="O183" s="220">
        <v>73.661375759529903</v>
      </c>
      <c r="P183" s="220">
        <v>73.357845016555601</v>
      </c>
      <c r="Q183" s="220">
        <v>73.926067711391994</v>
      </c>
      <c r="R183" s="220">
        <v>73.345647358768502</v>
      </c>
      <c r="S183" s="220">
        <v>67.600494651994495</v>
      </c>
      <c r="T183" s="220">
        <v>63.495041264316797</v>
      </c>
      <c r="U183" s="220">
        <v>59.493525899168503</v>
      </c>
      <c r="V183" s="220">
        <v>59.548820146816702</v>
      </c>
      <c r="W183" s="220">
        <v>55.856594170600502</v>
      </c>
      <c r="X183" s="220">
        <f t="shared" si="68"/>
        <v>54.289820516144403</v>
      </c>
      <c r="Y183" s="220">
        <f t="shared" si="68"/>
        <v>52.372939322143779</v>
      </c>
      <c r="Z183" s="220">
        <f t="shared" si="68"/>
        <v>51.600587185850692</v>
      </c>
      <c r="AA183" s="220">
        <f t="shared" ref="AA183" si="87">AA158*100/AA137</f>
        <v>55.170424253607422</v>
      </c>
      <c r="AB183" s="220">
        <f t="shared" ref="AB183" si="88">AB158*100/AB137</f>
        <v>65.246760950604738</v>
      </c>
    </row>
    <row r="184" spans="1:28" x14ac:dyDescent="0.25">
      <c r="A184" s="209" t="s">
        <v>213</v>
      </c>
      <c r="B184" s="220">
        <v>71.665684549450404</v>
      </c>
      <c r="C184" s="220">
        <v>68.885928743254496</v>
      </c>
      <c r="D184" s="220">
        <v>71.898685791432996</v>
      </c>
      <c r="E184" s="220">
        <v>68.535028379480906</v>
      </c>
      <c r="F184" s="220">
        <v>64.841175717759896</v>
      </c>
      <c r="G184" s="220">
        <v>67.296940962344607</v>
      </c>
      <c r="H184" s="220">
        <v>68.767671056250506</v>
      </c>
      <c r="I184" s="220">
        <v>71.175435106803604</v>
      </c>
      <c r="J184" s="220">
        <v>71.818495756592498</v>
      </c>
      <c r="K184" s="220">
        <v>73.1168371227931</v>
      </c>
      <c r="L184" s="220">
        <v>73.291981856457596</v>
      </c>
      <c r="M184" s="220">
        <v>73.271534090125002</v>
      </c>
      <c r="N184" s="220">
        <v>73.042038545408403</v>
      </c>
      <c r="O184" s="220">
        <v>73.519572992934499</v>
      </c>
      <c r="P184" s="220">
        <v>72.965599309732994</v>
      </c>
      <c r="Q184" s="220">
        <v>73.629626089043597</v>
      </c>
      <c r="R184" s="220">
        <v>73.517058848358602</v>
      </c>
      <c r="S184" s="220">
        <v>69.788228338058104</v>
      </c>
      <c r="T184" s="220">
        <v>66.085588650028498</v>
      </c>
      <c r="U184" s="220">
        <v>63.691024717590203</v>
      </c>
      <c r="V184" s="220">
        <v>62.6612587007507</v>
      </c>
      <c r="W184" s="220">
        <v>59.059922048405703</v>
      </c>
      <c r="X184" s="220">
        <f t="shared" si="68"/>
        <v>58.65164521713168</v>
      </c>
      <c r="Y184" s="220">
        <f t="shared" si="68"/>
        <v>55.08666254436951</v>
      </c>
      <c r="Z184" s="220">
        <f t="shared" si="68"/>
        <v>53.552401081622591</v>
      </c>
      <c r="AA184" s="220">
        <f t="shared" ref="AA184" si="89">AA159*100/AA138</f>
        <v>55.779032139235667</v>
      </c>
      <c r="AB184" s="220">
        <f t="shared" ref="AB184" si="90">AB159*100/AB138</f>
        <v>52.069001705997863</v>
      </c>
    </row>
    <row r="185" spans="1:28" x14ac:dyDescent="0.25">
      <c r="A185" s="210" t="s">
        <v>214</v>
      </c>
      <c r="B185" s="211">
        <v>61.887832550874499</v>
      </c>
      <c r="C185" s="211">
        <v>59.220827170900897</v>
      </c>
      <c r="D185" s="211">
        <v>60.376303925696298</v>
      </c>
      <c r="E185" s="211">
        <v>59.241782425508298</v>
      </c>
      <c r="F185" s="211">
        <v>58.188595765068797</v>
      </c>
      <c r="G185" s="211">
        <v>61.260090409390401</v>
      </c>
      <c r="H185" s="211">
        <v>63.144153032861198</v>
      </c>
      <c r="I185" s="211">
        <v>65.428367545406005</v>
      </c>
      <c r="J185" s="211">
        <v>66.338423483991207</v>
      </c>
      <c r="K185" s="211">
        <v>69.003738466239099</v>
      </c>
      <c r="L185" s="211">
        <v>68.708706674156801</v>
      </c>
      <c r="M185" s="211">
        <v>69.102779908631206</v>
      </c>
      <c r="N185" s="211">
        <v>69.597215208585794</v>
      </c>
      <c r="O185" s="211">
        <v>71.126895553578294</v>
      </c>
      <c r="P185" s="211">
        <v>71.195964467086398</v>
      </c>
      <c r="Q185" s="211">
        <v>71.931664547694893</v>
      </c>
      <c r="R185" s="211">
        <v>72.032289498074903</v>
      </c>
      <c r="S185" s="211">
        <v>68.578629411366606</v>
      </c>
      <c r="T185" s="211">
        <v>65.167121646810301</v>
      </c>
      <c r="U185" s="211">
        <v>62.709057036797603</v>
      </c>
      <c r="V185" s="211">
        <v>61.831521188612697</v>
      </c>
      <c r="W185" s="211">
        <v>58.428978674524501</v>
      </c>
      <c r="X185" s="211">
        <f t="shared" si="68"/>
        <v>57.663053981667822</v>
      </c>
      <c r="Y185" s="211">
        <f t="shared" si="68"/>
        <v>53.744372910487812</v>
      </c>
      <c r="Z185" s="211">
        <f t="shared" si="68"/>
        <v>52.69550136721746</v>
      </c>
      <c r="AA185" s="211">
        <f t="shared" ref="AA185" si="91">AA160*100/AA139</f>
        <v>55.348630343498129</v>
      </c>
      <c r="AB185" s="211">
        <f t="shared" ref="AB185" si="92">AB160*100/AB139</f>
        <v>51.488510022489592</v>
      </c>
    </row>
    <row r="186" spans="1:28" x14ac:dyDescent="0.25">
      <c r="A186" s="210" t="s">
        <v>215</v>
      </c>
      <c r="B186" s="211">
        <v>23.813302746729899</v>
      </c>
      <c r="C186" s="211">
        <v>22.206462617020399</v>
      </c>
      <c r="D186" s="211">
        <v>21.094832328106801</v>
      </c>
      <c r="E186" s="211">
        <v>24.392705434226901</v>
      </c>
      <c r="F186" s="211">
        <v>13.863928255749199</v>
      </c>
      <c r="G186" s="211">
        <v>14.9048855348455</v>
      </c>
      <c r="H186" s="211">
        <v>16.733033521004501</v>
      </c>
      <c r="I186" s="211">
        <v>21.861145312561298</v>
      </c>
      <c r="J186" s="211">
        <v>21.281842263281401</v>
      </c>
      <c r="K186" s="211">
        <v>14.0106522269179</v>
      </c>
      <c r="L186" s="211">
        <v>15.927062200089001</v>
      </c>
      <c r="M186" s="211">
        <v>13.0075608287941</v>
      </c>
      <c r="N186" s="211">
        <v>7.2003000869948197</v>
      </c>
      <c r="O186" s="211">
        <v>3.9602968129664502</v>
      </c>
      <c r="P186" s="211">
        <v>4.6705193410796202</v>
      </c>
      <c r="Q186" s="211">
        <v>11.656877926395101</v>
      </c>
      <c r="R186" s="211">
        <v>14.649965076790901</v>
      </c>
      <c r="S186" s="211">
        <v>15.227399642516099</v>
      </c>
      <c r="T186" s="211">
        <v>10.6912774479775</v>
      </c>
      <c r="U186" s="211">
        <v>12.708559901229</v>
      </c>
      <c r="V186" s="211">
        <v>13.7919468152484</v>
      </c>
      <c r="W186" s="211">
        <v>14.3530606536414</v>
      </c>
      <c r="X186" s="211">
        <f t="shared" si="68"/>
        <v>11.661476123444697</v>
      </c>
      <c r="Y186" s="211">
        <f t="shared" si="68"/>
        <v>7.8673860738773547</v>
      </c>
      <c r="Z186" s="211">
        <f t="shared" si="68"/>
        <v>6.9623711346302732</v>
      </c>
      <c r="AA186" s="211">
        <f t="shared" ref="AA186" si="93">AA161*100/AA140</f>
        <v>2.8271649043352389</v>
      </c>
      <c r="AB186" s="211">
        <f t="shared" ref="AB186" si="94">AB161*100/AB140</f>
        <v>2.4543050278104448</v>
      </c>
    </row>
    <row r="187" spans="1:28" x14ac:dyDescent="0.25">
      <c r="A187" s="212" t="s">
        <v>216</v>
      </c>
      <c r="B187" s="213">
        <v>54.154882165994898</v>
      </c>
      <c r="C187" s="214">
        <v>53.554450174722398</v>
      </c>
      <c r="D187" s="214">
        <v>53.4168434825947</v>
      </c>
      <c r="E187" s="214">
        <v>51.6598283990146</v>
      </c>
      <c r="F187" s="214">
        <v>51.209185115421299</v>
      </c>
      <c r="G187" s="214">
        <v>53.851141637646897</v>
      </c>
      <c r="H187" s="214">
        <v>56.286839534288298</v>
      </c>
      <c r="I187" s="214">
        <v>59.4180499311612</v>
      </c>
      <c r="J187" s="214">
        <v>60.535908467480397</v>
      </c>
      <c r="K187" s="214">
        <v>62.014602205824502</v>
      </c>
      <c r="L187" s="214">
        <v>62.492755922472398</v>
      </c>
      <c r="M187" s="214">
        <v>63.770801315863203</v>
      </c>
      <c r="N187" s="214">
        <v>63.701813838842398</v>
      </c>
      <c r="O187" s="214">
        <v>64.681364844349403</v>
      </c>
      <c r="P187" s="214">
        <v>64.808399485692803</v>
      </c>
      <c r="Q187" s="214">
        <v>67.333322404354107</v>
      </c>
      <c r="R187" s="214">
        <v>67.337691214327407</v>
      </c>
      <c r="S187" s="214">
        <v>64.409162872008395</v>
      </c>
      <c r="T187" s="214">
        <v>61.7760576275519</v>
      </c>
      <c r="U187" s="214">
        <v>60.170792398976403</v>
      </c>
      <c r="V187" s="214">
        <v>59.389260302722398</v>
      </c>
      <c r="W187" s="214">
        <v>56.575610631006697</v>
      </c>
      <c r="X187" s="214">
        <f t="shared" si="68"/>
        <v>221.98841188657224</v>
      </c>
      <c r="Y187" s="214">
        <f t="shared" si="68"/>
        <v>208.67706340402097</v>
      </c>
      <c r="Z187" s="214">
        <f t="shared" si="68"/>
        <v>205.50546234969889</v>
      </c>
      <c r="AA187" s="214">
        <f t="shared" ref="AA187:AB187" si="95">AA162*100/AA141</f>
        <v>215.09526600462902</v>
      </c>
      <c r="AB187" s="214">
        <f t="shared" si="95"/>
        <v>198.93108236290905</v>
      </c>
    </row>
    <row r="188" spans="1:28" x14ac:dyDescent="0.25">
      <c r="A188" s="27" t="s">
        <v>217</v>
      </c>
      <c r="B188" s="27"/>
      <c r="C188" s="27"/>
      <c r="D188" s="27"/>
      <c r="E188" s="27"/>
    </row>
    <row r="189" spans="1:28" x14ac:dyDescent="0.25">
      <c r="A189" s="27" t="s">
        <v>218</v>
      </c>
      <c r="B189" s="27"/>
      <c r="C189" s="27"/>
      <c r="D189" s="27"/>
      <c r="E189" s="27"/>
    </row>
  </sheetData>
  <mergeCells count="26">
    <mergeCell ref="B172:X172"/>
    <mergeCell ref="B126:X126"/>
    <mergeCell ref="B28:X28"/>
    <mergeCell ref="B52:X52"/>
    <mergeCell ref="Y28:Z28"/>
    <mergeCell ref="Y52:Z52"/>
    <mergeCell ref="Y126:Z126"/>
    <mergeCell ref="Y172:Z172"/>
    <mergeCell ref="B147:X147"/>
    <mergeCell ref="Y147:Z147"/>
    <mergeCell ref="A168:AB168"/>
    <mergeCell ref="A170:AB170"/>
    <mergeCell ref="A120:AB120"/>
    <mergeCell ref="A46:AB46"/>
    <mergeCell ref="A48:AB48"/>
    <mergeCell ref="A50:AB50"/>
    <mergeCell ref="A122:AB122"/>
    <mergeCell ref="A124:AB124"/>
    <mergeCell ref="A145:AB145"/>
    <mergeCell ref="A166:AB166"/>
    <mergeCell ref="A1:AB1"/>
    <mergeCell ref="A3:AB3"/>
    <mergeCell ref="A5:AB5"/>
    <mergeCell ref="A26:AB26"/>
    <mergeCell ref="B7:X7"/>
    <mergeCell ref="Y7:Z7"/>
  </mergeCells>
  <pageMargins left="0.7" right="0.7" top="0.75" bottom="0.75" header="0.51180555555555496" footer="0.51180555555555496"/>
  <pageSetup paperSize="9" scale="22" firstPageNumber="0" orientation="portrait" horizontalDpi="300" verticalDpi="300"/>
  <rowBreaks count="3" manualBreakCount="3">
    <brk id="45" max="16383" man="1"/>
    <brk id="119" max="16383" man="1"/>
    <brk id="165" max="16383" man="1"/>
  </rowBreaks>
  <ignoredErrors>
    <ignoredError sqref="AA173:AA187 AA53:AA67" evalError="1"/>
    <ignoredError sqref="X136:Z140 X17:AA21 AA136:AA140 AB17:AB21 AB136:AB140" formulaRange="1"/>
  </ignoredError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90" zoomScaleNormal="90" workbookViewId="0">
      <selection activeCell="N52" sqref="N52"/>
    </sheetView>
  </sheetViews>
  <sheetFormatPr defaultColWidth="8.7109375" defaultRowHeight="15" x14ac:dyDescent="0.25"/>
  <cols>
    <col min="1" max="1" width="20.42578125" customWidth="1"/>
    <col min="2" max="2" width="15.28515625" customWidth="1"/>
    <col min="3" max="3" width="13.5703125" customWidth="1"/>
    <col min="4" max="4" width="13" customWidth="1"/>
    <col min="5" max="5" width="14.42578125" customWidth="1"/>
    <col min="6" max="6" width="15" customWidth="1"/>
    <col min="7" max="7" width="14.5703125" customWidth="1"/>
    <col min="8" max="8" width="13.5703125" customWidth="1"/>
    <col min="9" max="9" width="12.7109375" customWidth="1"/>
    <col min="10" max="10" width="13" customWidth="1"/>
    <col min="11" max="12" width="13.42578125" bestFit="1" customWidth="1"/>
    <col min="13" max="13" width="9.28515625" customWidth="1"/>
    <col min="14" max="14" width="8.7109375" customWidth="1"/>
    <col min="15" max="1025" width="9.28515625" customWidth="1"/>
  </cols>
  <sheetData>
    <row r="1" spans="1:12" ht="33.75" customHeight="1" x14ac:dyDescent="0.25">
      <c r="A1" s="314" t="s">
        <v>230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</row>
    <row r="2" spans="1:12" ht="8.25" customHeight="1" x14ac:dyDescent="0.25"/>
    <row r="3" spans="1:12" ht="15.75" customHeight="1" x14ac:dyDescent="0.25">
      <c r="A3" s="343" t="s">
        <v>231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</row>
    <row r="5" spans="1:12" ht="15.75" thickBot="1" x14ac:dyDescent="0.3">
      <c r="A5" s="146"/>
      <c r="B5" s="146"/>
      <c r="C5" s="146"/>
      <c r="D5" s="146"/>
      <c r="E5" s="146"/>
      <c r="F5" s="146"/>
      <c r="G5" s="146"/>
      <c r="H5" s="146"/>
      <c r="I5" s="146"/>
      <c r="J5" s="146"/>
    </row>
    <row r="6" spans="1:12" ht="16.5" customHeight="1" thickTop="1" thickBot="1" x14ac:dyDescent="0.3">
      <c r="A6" s="349" t="s">
        <v>232</v>
      </c>
      <c r="B6" s="349"/>
      <c r="C6" s="349"/>
      <c r="D6" s="349"/>
      <c r="E6" s="349"/>
      <c r="F6" s="349"/>
      <c r="G6" s="349"/>
      <c r="H6" s="349"/>
      <c r="I6" s="349"/>
      <c r="J6" s="349"/>
      <c r="K6" s="349"/>
      <c r="L6" s="306"/>
    </row>
    <row r="7" spans="1:12" x14ac:dyDescent="0.25">
      <c r="A7" s="242" t="s">
        <v>136</v>
      </c>
      <c r="B7" s="243">
        <v>2013</v>
      </c>
      <c r="C7" s="243">
        <v>2014</v>
      </c>
      <c r="D7" s="243">
        <v>2015</v>
      </c>
      <c r="E7" s="243">
        <v>2016</v>
      </c>
      <c r="F7" s="243">
        <v>2017</v>
      </c>
      <c r="G7" s="243">
        <v>2018</v>
      </c>
      <c r="H7" s="243">
        <v>2019</v>
      </c>
      <c r="I7" s="243">
        <v>2020</v>
      </c>
      <c r="J7" s="243">
        <v>2021</v>
      </c>
      <c r="K7" s="243">
        <v>2022</v>
      </c>
      <c r="L7" s="243">
        <v>2023</v>
      </c>
    </row>
    <row r="8" spans="1:12" x14ac:dyDescent="0.25">
      <c r="A8" s="244" t="s">
        <v>137</v>
      </c>
      <c r="B8" s="245">
        <v>499486.26</v>
      </c>
      <c r="C8" s="245">
        <v>361407.15</v>
      </c>
      <c r="D8" s="245">
        <v>437760.69</v>
      </c>
      <c r="E8" s="245">
        <v>364418</v>
      </c>
      <c r="F8" s="245">
        <v>514706.87</v>
      </c>
      <c r="G8" s="245">
        <v>466446.32</v>
      </c>
      <c r="H8" s="245">
        <v>393419.87</v>
      </c>
      <c r="I8" s="245">
        <v>429628.74</v>
      </c>
      <c r="J8" s="245">
        <v>490526.55</v>
      </c>
      <c r="K8" s="245">
        <v>457540.94</v>
      </c>
      <c r="L8" s="245">
        <v>451020.31</v>
      </c>
    </row>
    <row r="9" spans="1:12" x14ac:dyDescent="0.25">
      <c r="A9" s="244" t="s">
        <v>138</v>
      </c>
      <c r="B9" s="245">
        <v>2576026.89</v>
      </c>
      <c r="C9" s="245">
        <v>3506269.66</v>
      </c>
      <c r="D9" s="245">
        <v>2855972.65</v>
      </c>
      <c r="E9" s="245">
        <v>2575093</v>
      </c>
      <c r="F9" s="245">
        <v>3251251.35</v>
      </c>
      <c r="G9" s="245">
        <v>3529117.29</v>
      </c>
      <c r="H9" s="245">
        <v>3168821.46</v>
      </c>
      <c r="I9" s="245">
        <v>3632147.34</v>
      </c>
      <c r="J9" s="245">
        <v>3738908.97</v>
      </c>
      <c r="K9" s="245">
        <v>3407386.54</v>
      </c>
      <c r="L9" s="245">
        <v>3528126.14</v>
      </c>
    </row>
    <row r="10" spans="1:12" ht="16.5" customHeight="1" x14ac:dyDescent="0.25">
      <c r="A10" s="244" t="s">
        <v>56</v>
      </c>
      <c r="B10" s="245">
        <v>663784.05000000005</v>
      </c>
      <c r="C10" s="245">
        <v>557656.31000000006</v>
      </c>
      <c r="D10" s="245">
        <v>658546.42000000004</v>
      </c>
      <c r="E10" s="245">
        <v>593385</v>
      </c>
      <c r="F10" s="245">
        <v>763522.86</v>
      </c>
      <c r="G10" s="245">
        <v>884488.99</v>
      </c>
      <c r="H10" s="245">
        <v>749030.35</v>
      </c>
      <c r="I10" s="245">
        <v>813017.98</v>
      </c>
      <c r="J10" s="245">
        <v>815457.3</v>
      </c>
      <c r="K10" s="245">
        <v>811825.32</v>
      </c>
      <c r="L10" s="245">
        <v>861556.38</v>
      </c>
    </row>
    <row r="11" spans="1:12" x14ac:dyDescent="0.25">
      <c r="A11" s="244" t="s">
        <v>233</v>
      </c>
      <c r="B11" s="246">
        <v>0</v>
      </c>
      <c r="C11" s="245">
        <v>34550.74</v>
      </c>
      <c r="D11" s="245">
        <v>65775.31</v>
      </c>
      <c r="E11" s="245">
        <v>47910</v>
      </c>
      <c r="F11" s="246">
        <v>147988.16</v>
      </c>
      <c r="G11" s="245">
        <v>139617.37</v>
      </c>
      <c r="H11" s="245">
        <v>144527.54999999999</v>
      </c>
      <c r="I11" s="245">
        <v>152116.51999999999</v>
      </c>
      <c r="J11" s="245">
        <v>159231.75</v>
      </c>
      <c r="K11" s="245">
        <v>152923.72</v>
      </c>
      <c r="L11" s="245">
        <v>151115.38</v>
      </c>
    </row>
    <row r="12" spans="1:12" ht="15.75" thickBot="1" x14ac:dyDescent="0.3">
      <c r="A12" s="247" t="s">
        <v>65</v>
      </c>
      <c r="B12" s="248">
        <v>3739297.2</v>
      </c>
      <c r="C12" s="248">
        <v>4459883.8600000003</v>
      </c>
      <c r="D12" s="248">
        <v>4018055.07</v>
      </c>
      <c r="E12" s="248">
        <v>3580806</v>
      </c>
      <c r="F12" s="248">
        <v>4677469.24</v>
      </c>
      <c r="G12" s="248">
        <v>5019669.99</v>
      </c>
      <c r="H12" s="248">
        <v>4455799.2300000004</v>
      </c>
      <c r="I12" s="248">
        <v>5026910.5199999996</v>
      </c>
      <c r="J12" s="248">
        <f>SUM(J8:J11)</f>
        <v>5204124.57</v>
      </c>
      <c r="K12" s="248">
        <v>4829676.5199999996</v>
      </c>
      <c r="L12" s="248">
        <v>4991818.53</v>
      </c>
    </row>
    <row r="13" spans="1:12" ht="15.75" thickTop="1" x14ac:dyDescent="0.25">
      <c r="A13" s="55"/>
    </row>
    <row r="15" spans="1:12" x14ac:dyDescent="0.25">
      <c r="I15" s="31"/>
    </row>
    <row r="28" spans="1:12" x14ac:dyDescent="0.25">
      <c r="A28" s="56" t="s">
        <v>265</v>
      </c>
    </row>
    <row r="29" spans="1:12" x14ac:dyDescent="0.25">
      <c r="A29" s="273" t="s">
        <v>234</v>
      </c>
    </row>
    <row r="31" spans="1:12" ht="30.75" customHeight="1" x14ac:dyDescent="0.25">
      <c r="A31" s="314" t="s">
        <v>230</v>
      </c>
      <c r="B31" s="314"/>
      <c r="C31" s="314"/>
      <c r="D31" s="314"/>
      <c r="E31" s="314"/>
      <c r="F31" s="314"/>
      <c r="G31" s="314"/>
      <c r="H31" s="314"/>
      <c r="I31" s="314"/>
      <c r="J31" s="314"/>
      <c r="K31" s="314"/>
      <c r="L31" s="314"/>
    </row>
    <row r="32" spans="1:12" ht="9.75" customHeight="1" x14ac:dyDescent="0.25"/>
    <row r="33" spans="1:12" ht="16.5" customHeight="1" x14ac:dyDescent="0.25">
      <c r="A33" s="343" t="s">
        <v>235</v>
      </c>
      <c r="B33" s="343"/>
      <c r="C33" s="343"/>
      <c r="D33" s="343"/>
      <c r="E33" s="343"/>
      <c r="F33" s="343"/>
      <c r="G33" s="343"/>
      <c r="H33" s="343"/>
      <c r="I33" s="343"/>
      <c r="J33" s="343"/>
      <c r="K33" s="343"/>
      <c r="L33" s="343"/>
    </row>
    <row r="34" spans="1:12" ht="15.75" thickBot="1" x14ac:dyDescent="0.3">
      <c r="I34" s="31"/>
    </row>
    <row r="35" spans="1:12" ht="16.5" customHeight="1" thickTop="1" thickBot="1" x14ac:dyDescent="0.3">
      <c r="A35" s="349" t="s">
        <v>236</v>
      </c>
      <c r="B35" s="349"/>
      <c r="C35" s="349"/>
      <c r="D35" s="349"/>
      <c r="E35" s="349"/>
      <c r="F35" s="349"/>
      <c r="G35" s="349"/>
      <c r="H35" s="349"/>
      <c r="I35" s="349"/>
      <c r="J35" s="349"/>
      <c r="K35" s="349"/>
      <c r="L35" s="306"/>
    </row>
    <row r="36" spans="1:12" x14ac:dyDescent="0.25">
      <c r="A36" s="242" t="s">
        <v>136</v>
      </c>
      <c r="B36" s="243">
        <v>2013</v>
      </c>
      <c r="C36" s="243">
        <v>2014</v>
      </c>
      <c r="D36" s="243">
        <v>2015</v>
      </c>
      <c r="E36" s="243">
        <v>2016</v>
      </c>
      <c r="F36" s="243">
        <v>2017</v>
      </c>
      <c r="G36" s="243">
        <v>2018</v>
      </c>
      <c r="H36" s="243">
        <v>2019</v>
      </c>
      <c r="I36" s="243">
        <v>2020</v>
      </c>
      <c r="J36" s="243">
        <v>2021</v>
      </c>
      <c r="K36" s="243">
        <v>2022</v>
      </c>
      <c r="L36" s="243">
        <v>2023</v>
      </c>
    </row>
    <row r="37" spans="1:12" x14ac:dyDescent="0.25">
      <c r="A37" s="244" t="s">
        <v>137</v>
      </c>
      <c r="B37" s="249">
        <v>9175.43</v>
      </c>
      <c r="C37" s="249">
        <v>6421.56</v>
      </c>
      <c r="D37" s="249">
        <v>6880.63</v>
      </c>
      <c r="E37" s="249">
        <v>6864</v>
      </c>
      <c r="F37" s="249">
        <v>11073.3</v>
      </c>
      <c r="G37" s="249">
        <v>10397.01</v>
      </c>
      <c r="H37" s="249">
        <v>9121.43</v>
      </c>
      <c r="I37" s="250">
        <v>9108.42</v>
      </c>
      <c r="J37" s="250">
        <v>8522.18</v>
      </c>
      <c r="K37" s="250">
        <v>7682.93</v>
      </c>
      <c r="L37" s="250">
        <v>8546.9500000000007</v>
      </c>
    </row>
    <row r="38" spans="1:12" x14ac:dyDescent="0.25">
      <c r="A38" s="244" t="s">
        <v>138</v>
      </c>
      <c r="B38" s="249">
        <v>11914.12</v>
      </c>
      <c r="C38" s="249">
        <v>11875.16</v>
      </c>
      <c r="D38" s="249">
        <v>15704.03</v>
      </c>
      <c r="E38" s="249">
        <v>16129</v>
      </c>
      <c r="F38" s="249">
        <v>15532.57</v>
      </c>
      <c r="G38" s="249">
        <v>12961.98</v>
      </c>
      <c r="H38" s="249">
        <v>12948.24</v>
      </c>
      <c r="I38" s="250">
        <v>14797.75</v>
      </c>
      <c r="J38" s="250">
        <v>14847.69</v>
      </c>
      <c r="K38" s="250">
        <v>13948.94</v>
      </c>
      <c r="L38" s="250">
        <v>13674.28</v>
      </c>
    </row>
    <row r="39" spans="1:12" x14ac:dyDescent="0.25">
      <c r="A39" s="244" t="s">
        <v>56</v>
      </c>
      <c r="B39" s="249">
        <v>4236.6000000000004</v>
      </c>
      <c r="C39" s="249">
        <v>4304.01</v>
      </c>
      <c r="D39" s="249">
        <v>3952.74</v>
      </c>
      <c r="E39" s="249">
        <v>3042</v>
      </c>
      <c r="F39" s="249">
        <v>4506.59</v>
      </c>
      <c r="G39" s="249">
        <v>3646.86</v>
      </c>
      <c r="H39" s="249">
        <v>3343.69</v>
      </c>
      <c r="I39" s="250">
        <v>4683.63</v>
      </c>
      <c r="J39" s="250">
        <v>4756.09</v>
      </c>
      <c r="K39" s="250">
        <v>4406.25</v>
      </c>
      <c r="L39" s="250">
        <v>4541.16</v>
      </c>
    </row>
    <row r="40" spans="1:12" x14ac:dyDescent="0.25">
      <c r="A40" s="244" t="s">
        <v>233</v>
      </c>
      <c r="B40" s="249">
        <v>4000.2</v>
      </c>
      <c r="C40" s="249">
        <v>1191.3900000000001</v>
      </c>
      <c r="D40" s="249">
        <v>226.18</v>
      </c>
      <c r="E40" s="249">
        <v>432</v>
      </c>
      <c r="F40" s="251">
        <v>239.19</v>
      </c>
      <c r="G40" s="249">
        <v>205.52</v>
      </c>
      <c r="H40" s="249">
        <v>163.63</v>
      </c>
      <c r="I40" s="252">
        <v>119.81</v>
      </c>
      <c r="J40" s="252">
        <v>151.44999999999999</v>
      </c>
      <c r="K40" s="252">
        <v>339.36</v>
      </c>
      <c r="L40" s="252">
        <v>325.64999999999998</v>
      </c>
    </row>
    <row r="41" spans="1:12" ht="15.75" thickBot="1" x14ac:dyDescent="0.3">
      <c r="A41" s="247" t="s">
        <v>65</v>
      </c>
      <c r="B41" s="253">
        <v>29326.35</v>
      </c>
      <c r="C41" s="253">
        <v>23792.12</v>
      </c>
      <c r="D41" s="253">
        <v>26763.58</v>
      </c>
      <c r="E41" s="253">
        <v>26467</v>
      </c>
      <c r="F41" s="253">
        <v>31351.65</v>
      </c>
      <c r="G41" s="253">
        <v>27211.360000000001</v>
      </c>
      <c r="H41" s="253">
        <v>25576.99</v>
      </c>
      <c r="I41" s="253">
        <v>28709.61</v>
      </c>
      <c r="J41" s="253">
        <f>SUM(J37:J40)</f>
        <v>28277.410000000003</v>
      </c>
      <c r="K41" s="253">
        <v>26377.48</v>
      </c>
      <c r="L41" s="253">
        <v>27088.04</v>
      </c>
    </row>
    <row r="42" spans="1:12" ht="15.75" thickTop="1" x14ac:dyDescent="0.25">
      <c r="A42" s="55"/>
    </row>
    <row r="56" spans="1:1" x14ac:dyDescent="0.25">
      <c r="A56" s="56" t="s">
        <v>265</v>
      </c>
    </row>
    <row r="57" spans="1:1" x14ac:dyDescent="0.25">
      <c r="A57" s="273" t="s">
        <v>234</v>
      </c>
    </row>
  </sheetData>
  <mergeCells count="6">
    <mergeCell ref="A35:K35"/>
    <mergeCell ref="A6:K6"/>
    <mergeCell ref="A31:L31"/>
    <mergeCell ref="A33:L33"/>
    <mergeCell ref="A1:L1"/>
    <mergeCell ref="A3:L3"/>
  </mergeCells>
  <conditionalFormatting sqref="B12:E12">
    <cfRule type="cellIs" dxfId="12" priority="8" operator="equal">
      <formula>0</formula>
    </cfRule>
  </conditionalFormatting>
  <conditionalFormatting sqref="F12">
    <cfRule type="cellIs" dxfId="11" priority="9" operator="equal">
      <formula>0</formula>
    </cfRule>
  </conditionalFormatting>
  <conditionalFormatting sqref="G12">
    <cfRule type="cellIs" dxfId="10" priority="10" operator="equal">
      <formula>0</formula>
    </cfRule>
  </conditionalFormatting>
  <conditionalFormatting sqref="A41">
    <cfRule type="cellIs" dxfId="9" priority="12" operator="equal">
      <formula>0</formula>
    </cfRule>
  </conditionalFormatting>
  <conditionalFormatting sqref="B41:E41">
    <cfRule type="cellIs" dxfId="8" priority="13" operator="equal">
      <formula>0</formula>
    </cfRule>
  </conditionalFormatting>
  <conditionalFormatting sqref="F41">
    <cfRule type="cellIs" dxfId="7" priority="14" operator="equal">
      <formula>0</formula>
    </cfRule>
  </conditionalFormatting>
  <conditionalFormatting sqref="G41">
    <cfRule type="cellIs" dxfId="6" priority="15" operator="equal">
      <formula>0</formula>
    </cfRule>
  </conditionalFormatting>
  <conditionalFormatting sqref="A12">
    <cfRule type="cellIs" dxfId="5" priority="17" operator="equal">
      <formula>0</formula>
    </cfRule>
  </conditionalFormatting>
  <conditionalFormatting sqref="H12">
    <cfRule type="cellIs" dxfId="4" priority="6" operator="equal">
      <formula>0</formula>
    </cfRule>
  </conditionalFormatting>
  <conditionalFormatting sqref="I12:L12">
    <cfRule type="cellIs" dxfId="3" priority="5" operator="equal">
      <formula>0</formula>
    </cfRule>
  </conditionalFormatting>
  <conditionalFormatting sqref="I41">
    <cfRule type="cellIs" dxfId="2" priority="3" operator="equal">
      <formula>0</formula>
    </cfRule>
  </conditionalFormatting>
  <conditionalFormatting sqref="H41">
    <cfRule type="cellIs" dxfId="1" priority="2" operator="equal">
      <formula>0</formula>
    </cfRule>
  </conditionalFormatting>
  <conditionalFormatting sqref="J41:L41">
    <cfRule type="cellIs" dxfId="0" priority="1" operator="equal">
      <formula>0</formula>
    </cfRule>
  </conditionalFormatting>
  <hyperlinks>
    <hyperlink ref="A29" r:id="rId1"/>
    <hyperlink ref="A57" r:id="rId2"/>
  </hyperlinks>
  <pageMargins left="0.7" right="0.7" top="0.75" bottom="0.75" header="0.51180555555555496" footer="0.51180555555555496"/>
  <pageSetup paperSize="9" scale="67" firstPageNumber="0" orientation="portrait" horizontalDpi="300" verticalDpi="300" r:id="rId3"/>
  <rowBreaks count="1" manualBreakCount="1">
    <brk id="30" max="16383" man="1"/>
  </rowBreaks>
  <ignoredErrors>
    <ignoredError sqref="J12 J41" formulaRange="1"/>
  </ignoredErrors>
  <drawing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GridLines="0" zoomScale="110" zoomScaleNormal="110" workbookViewId="0">
      <selection activeCell="L12" sqref="L12"/>
    </sheetView>
  </sheetViews>
  <sheetFormatPr defaultColWidth="8.7109375" defaultRowHeight="15" x14ac:dyDescent="0.25"/>
  <cols>
    <col min="1" max="1" width="9.7109375" customWidth="1"/>
    <col min="2" max="2" width="13.7109375" customWidth="1"/>
    <col min="3" max="7" width="9.28515625" customWidth="1"/>
    <col min="8" max="8" width="11.42578125" customWidth="1"/>
    <col min="9" max="1025" width="9.28515625" customWidth="1"/>
  </cols>
  <sheetData>
    <row r="1" spans="1:8" ht="27" customHeight="1" x14ac:dyDescent="0.25">
      <c r="A1" s="314" t="s">
        <v>237</v>
      </c>
      <c r="B1" s="314"/>
      <c r="C1" s="314"/>
      <c r="D1" s="314"/>
      <c r="E1" s="314"/>
      <c r="F1" s="314"/>
      <c r="G1" s="314"/>
      <c r="H1" s="314"/>
    </row>
    <row r="2" spans="1:8" ht="10.5" customHeight="1" x14ac:dyDescent="0.25"/>
    <row r="3" spans="1:8" ht="15" customHeight="1" x14ac:dyDescent="0.25">
      <c r="A3" s="355" t="s">
        <v>238</v>
      </c>
      <c r="B3" s="355"/>
      <c r="C3" s="355"/>
      <c r="D3" s="355"/>
      <c r="E3" s="355"/>
      <c r="F3" s="355"/>
      <c r="G3" s="355"/>
      <c r="H3" s="355"/>
    </row>
    <row r="4" spans="1:8" x14ac:dyDescent="0.25">
      <c r="B4" s="31"/>
      <c r="C4" s="31"/>
      <c r="D4" s="31"/>
      <c r="E4" s="31"/>
      <c r="F4" s="31"/>
      <c r="G4" s="31"/>
    </row>
    <row r="5" spans="1:8" s="31" customFormat="1" ht="37.5" customHeight="1" x14ac:dyDescent="0.25">
      <c r="B5" s="350"/>
      <c r="C5" s="351" t="s">
        <v>239</v>
      </c>
      <c r="D5" s="351"/>
      <c r="E5" s="351"/>
      <c r="F5" s="351"/>
      <c r="G5" s="351"/>
      <c r="H5" s="254"/>
    </row>
    <row r="6" spans="1:8" s="31" customFormat="1" ht="31.5" customHeight="1" x14ac:dyDescent="0.25">
      <c r="B6" s="350"/>
      <c r="C6" s="352" t="s">
        <v>240</v>
      </c>
      <c r="D6" s="352"/>
      <c r="E6" s="352"/>
      <c r="F6" s="352"/>
      <c r="G6" s="352"/>
    </row>
    <row r="7" spans="1:8" s="31" customFormat="1" ht="37.5" customHeight="1" x14ac:dyDescent="0.25">
      <c r="A7" s="255"/>
      <c r="B7" s="353"/>
      <c r="C7" s="351" t="s">
        <v>241</v>
      </c>
      <c r="D7" s="351"/>
      <c r="E7" s="351"/>
      <c r="F7" s="351"/>
      <c r="G7" s="351"/>
    </row>
    <row r="8" spans="1:8" s="31" customFormat="1" ht="31.5" customHeight="1" x14ac:dyDescent="0.25">
      <c r="A8" s="255"/>
      <c r="B8" s="353"/>
      <c r="C8" s="354" t="str">
        <f>C6</f>
        <v>VISUALITZAR DADES</v>
      </c>
      <c r="D8" s="354"/>
      <c r="E8" s="354"/>
      <c r="F8" s="354"/>
      <c r="G8" s="354"/>
    </row>
    <row r="9" spans="1:8" s="31" customFormat="1" ht="37.5" customHeight="1" x14ac:dyDescent="0.25">
      <c r="B9" s="350"/>
      <c r="C9" s="351" t="s">
        <v>242</v>
      </c>
      <c r="D9" s="351"/>
      <c r="E9" s="351"/>
      <c r="F9" s="351"/>
      <c r="G9" s="351"/>
    </row>
    <row r="10" spans="1:8" s="31" customFormat="1" ht="31.5" customHeight="1" x14ac:dyDescent="0.25">
      <c r="B10" s="350"/>
      <c r="C10" s="352" t="s">
        <v>240</v>
      </c>
      <c r="D10" s="352"/>
      <c r="E10" s="352"/>
      <c r="F10" s="352"/>
      <c r="G10" s="352"/>
    </row>
    <row r="11" spans="1:8" ht="27.6" customHeight="1" x14ac:dyDescent="0.25">
      <c r="B11" s="350"/>
      <c r="C11" s="351" t="s">
        <v>36</v>
      </c>
      <c r="D11" s="351"/>
      <c r="E11" s="351"/>
      <c r="F11" s="351"/>
      <c r="G11" s="351"/>
      <c r="H11" s="31"/>
    </row>
    <row r="12" spans="1:8" ht="38.65" customHeight="1" x14ac:dyDescent="0.25">
      <c r="B12" s="350"/>
      <c r="C12" s="352" t="s">
        <v>240</v>
      </c>
      <c r="D12" s="352"/>
      <c r="E12" s="352"/>
      <c r="F12" s="352"/>
      <c r="G12" s="352"/>
      <c r="H12" s="31"/>
    </row>
    <row r="13" spans="1:8" x14ac:dyDescent="0.25">
      <c r="G13" s="31"/>
    </row>
    <row r="14" spans="1:8" x14ac:dyDescent="0.25">
      <c r="G14" s="31"/>
    </row>
    <row r="15" spans="1:8" x14ac:dyDescent="0.25">
      <c r="G15" s="31"/>
    </row>
  </sheetData>
  <mergeCells count="14">
    <mergeCell ref="A1:H1"/>
    <mergeCell ref="A3:H3"/>
    <mergeCell ref="B5:B6"/>
    <mergeCell ref="C5:G5"/>
    <mergeCell ref="C6:G6"/>
    <mergeCell ref="B11:B12"/>
    <mergeCell ref="C11:G11"/>
    <mergeCell ref="C12:G12"/>
    <mergeCell ref="B7:B8"/>
    <mergeCell ref="C7:G7"/>
    <mergeCell ref="C8:G8"/>
    <mergeCell ref="B9:B10"/>
    <mergeCell ref="C9:G9"/>
    <mergeCell ref="C10:G10"/>
  </mergeCells>
  <hyperlinks>
    <hyperlink ref="C6" r:id="rId1"/>
    <hyperlink ref="C10" r:id="rId2"/>
    <hyperlink ref="C12" r:id="rId3"/>
    <hyperlink ref="C8:G8" r:id="rId4" display="http://agricultura.gencat.cat/ca/departament/estadistiques/observatori-agroalimentari-preus/preus-origen/preus-percebuts-pages/"/>
  </hyperlinks>
  <pageMargins left="0.7" right="0.7" top="0.75" bottom="0.75" header="0.51180555555555496" footer="0.51180555555555496"/>
  <pageSetup paperSize="9" scale="70" firstPageNumber="0" orientation="portrait" horizontalDpi="300" verticalDpi="300"/>
  <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Normal="100" workbookViewId="0">
      <selection activeCell="Y31" sqref="Y31"/>
    </sheetView>
  </sheetViews>
  <sheetFormatPr defaultColWidth="8.7109375" defaultRowHeight="15" x14ac:dyDescent="0.25"/>
  <cols>
    <col min="1" max="1" width="5.28515625" customWidth="1"/>
    <col min="2" max="2" width="9.28515625" customWidth="1"/>
    <col min="3" max="3" width="6.42578125" customWidth="1"/>
    <col min="4" max="11" width="9.28515625" customWidth="1"/>
    <col min="12" max="12" width="9" customWidth="1"/>
    <col min="13" max="13" width="6.5703125" customWidth="1"/>
    <col min="14" max="1025" width="9.28515625" customWidth="1"/>
  </cols>
  <sheetData>
    <row r="1" spans="1:12" ht="40.5" customHeight="1" x14ac:dyDescent="0.25">
      <c r="B1" s="314" t="s">
        <v>37</v>
      </c>
      <c r="C1" s="314"/>
      <c r="D1" s="314"/>
      <c r="E1" s="314"/>
      <c r="F1" s="314"/>
      <c r="G1" s="314"/>
      <c r="H1" s="314"/>
      <c r="I1" s="314"/>
      <c r="J1" s="314"/>
      <c r="K1" s="314"/>
      <c r="L1" s="314"/>
    </row>
    <row r="2" spans="1:12" ht="9" customHeight="1" x14ac:dyDescent="0.25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8.75" customHeight="1" x14ac:dyDescent="0.25">
      <c r="B3" s="343" t="s">
        <v>243</v>
      </c>
      <c r="C3" s="343"/>
      <c r="D3" s="343"/>
      <c r="E3" s="343"/>
      <c r="F3" s="343"/>
      <c r="G3" s="343"/>
      <c r="H3" s="343"/>
      <c r="I3" s="343"/>
      <c r="J3" s="343"/>
      <c r="K3" s="343"/>
      <c r="L3" s="343"/>
    </row>
    <row r="4" spans="1:12" ht="18.75" customHeight="1" x14ac:dyDescent="0.25">
      <c r="B4" s="256"/>
      <c r="C4" s="257"/>
      <c r="D4" s="257"/>
      <c r="E4" s="257"/>
      <c r="F4" s="257"/>
      <c r="G4" s="257"/>
      <c r="H4" s="257"/>
      <c r="I4" s="257"/>
      <c r="J4" s="257"/>
      <c r="K4" s="257"/>
      <c r="L4" s="257"/>
    </row>
    <row r="5" spans="1:12" x14ac:dyDescent="0.25"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</row>
    <row r="6" spans="1:12" ht="12" customHeight="1" x14ac:dyDescent="0.25">
      <c r="A6" s="255"/>
      <c r="B6" s="361" t="s">
        <v>244</v>
      </c>
      <c r="C6" s="361"/>
      <c r="D6" s="361"/>
      <c r="E6" s="361"/>
      <c r="F6" s="361"/>
      <c r="G6" s="361"/>
      <c r="H6" s="361"/>
      <c r="I6" s="361"/>
      <c r="J6" s="361"/>
      <c r="K6" s="361"/>
      <c r="L6" s="361"/>
    </row>
    <row r="7" spans="1:12" ht="8.25" customHeight="1" x14ac:dyDescent="0.25">
      <c r="A7" s="255"/>
      <c r="C7" s="258"/>
      <c r="D7" s="258"/>
      <c r="E7" s="258"/>
      <c r="F7" s="258"/>
      <c r="G7" s="258"/>
      <c r="H7" s="258"/>
      <c r="I7" s="258"/>
      <c r="J7" s="258"/>
      <c r="K7" s="258"/>
      <c r="L7" s="259"/>
    </row>
    <row r="8" spans="1:12" ht="13.5" customHeight="1" x14ac:dyDescent="0.25">
      <c r="B8" s="362" t="s">
        <v>245</v>
      </c>
      <c r="C8" s="362"/>
      <c r="D8" s="260"/>
      <c r="E8" s="261"/>
      <c r="F8" s="261"/>
      <c r="G8" s="261"/>
      <c r="H8" s="261"/>
      <c r="I8" s="261"/>
      <c r="J8" s="261"/>
      <c r="K8" s="360"/>
      <c r="L8" s="360"/>
    </row>
    <row r="9" spans="1:12" ht="15" customHeight="1" x14ac:dyDescent="0.25">
      <c r="B9" s="262"/>
      <c r="C9" s="263"/>
      <c r="D9" s="356" t="s">
        <v>246</v>
      </c>
      <c r="E9" s="356"/>
      <c r="F9" s="356"/>
      <c r="G9" s="356"/>
      <c r="H9" s="356"/>
      <c r="I9" s="356"/>
      <c r="J9" s="356"/>
      <c r="K9" s="356"/>
      <c r="L9" s="356"/>
    </row>
    <row r="10" spans="1:12" x14ac:dyDescent="0.25">
      <c r="B10" s="264"/>
      <c r="C10" s="255"/>
      <c r="D10" s="356"/>
      <c r="E10" s="356"/>
      <c r="F10" s="356"/>
      <c r="G10" s="356"/>
      <c r="H10" s="356"/>
      <c r="I10" s="356"/>
      <c r="J10" s="356"/>
      <c r="K10" s="356"/>
      <c r="L10" s="356"/>
    </row>
    <row r="11" spans="1:12" x14ac:dyDescent="0.25">
      <c r="B11" s="264"/>
      <c r="C11" s="255"/>
      <c r="D11" s="356"/>
      <c r="E11" s="356"/>
      <c r="F11" s="356"/>
      <c r="G11" s="356"/>
      <c r="H11" s="356"/>
      <c r="I11" s="356"/>
      <c r="J11" s="356"/>
      <c r="K11" s="356"/>
      <c r="L11" s="356"/>
    </row>
    <row r="12" spans="1:12" x14ac:dyDescent="0.25">
      <c r="B12" s="264"/>
      <c r="C12" s="255"/>
      <c r="D12" s="356"/>
      <c r="E12" s="356"/>
      <c r="F12" s="356"/>
      <c r="G12" s="356"/>
      <c r="H12" s="356"/>
      <c r="I12" s="356"/>
      <c r="J12" s="356"/>
      <c r="K12" s="356"/>
      <c r="L12" s="356"/>
    </row>
    <row r="13" spans="1:12" x14ac:dyDescent="0.25">
      <c r="B13" s="265"/>
      <c r="C13" s="259"/>
      <c r="D13" s="356"/>
      <c r="E13" s="356"/>
      <c r="F13" s="356"/>
      <c r="G13" s="356"/>
      <c r="H13" s="356"/>
      <c r="I13" s="356"/>
      <c r="J13" s="356"/>
      <c r="K13" s="356"/>
      <c r="L13" s="356"/>
    </row>
    <row r="16" spans="1:12" ht="27.75" customHeight="1" x14ac:dyDescent="0.25">
      <c r="B16" s="343" t="s">
        <v>247</v>
      </c>
      <c r="C16" s="343"/>
      <c r="D16" s="343"/>
      <c r="E16" s="343"/>
      <c r="F16" s="343"/>
      <c r="G16" s="343"/>
      <c r="H16" s="343"/>
      <c r="I16" s="343"/>
      <c r="J16" s="343"/>
      <c r="K16" s="343"/>
      <c r="L16" s="343"/>
    </row>
    <row r="17" spans="1:12" x14ac:dyDescent="0.25"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</row>
    <row r="18" spans="1:12" ht="14.25" customHeight="1" x14ac:dyDescent="0.25">
      <c r="A18" s="255"/>
      <c r="B18" s="361" t="s">
        <v>248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</row>
    <row r="19" spans="1:12" ht="9.75" customHeight="1" x14ac:dyDescent="0.25">
      <c r="A19" s="255"/>
      <c r="C19" s="258"/>
      <c r="D19" s="258"/>
      <c r="E19" s="258"/>
      <c r="F19" s="258"/>
      <c r="G19" s="258"/>
      <c r="H19" s="258"/>
      <c r="I19" s="258"/>
      <c r="J19" s="258"/>
      <c r="K19" s="258"/>
      <c r="L19" s="259"/>
    </row>
    <row r="20" spans="1:12" ht="12.75" customHeight="1" x14ac:dyDescent="0.25">
      <c r="A20" s="255"/>
      <c r="B20" s="359" t="s">
        <v>245</v>
      </c>
      <c r="C20" s="359"/>
      <c r="D20" s="260"/>
      <c r="E20" s="261"/>
      <c r="F20" s="261"/>
      <c r="G20" s="261"/>
      <c r="H20" s="261"/>
      <c r="I20" s="261"/>
      <c r="J20" s="261"/>
      <c r="K20" s="360"/>
      <c r="L20" s="360"/>
    </row>
    <row r="21" spans="1:12" ht="15" customHeight="1" x14ac:dyDescent="0.25">
      <c r="B21" s="264"/>
      <c r="C21" s="263"/>
      <c r="D21" s="357" t="s">
        <v>246</v>
      </c>
      <c r="E21" s="357"/>
      <c r="F21" s="357"/>
      <c r="G21" s="357"/>
      <c r="H21" s="357"/>
      <c r="I21" s="357"/>
      <c r="J21" s="357"/>
      <c r="K21" s="357"/>
      <c r="L21" s="357"/>
    </row>
    <row r="22" spans="1:12" x14ac:dyDescent="0.25">
      <c r="B22" s="264"/>
      <c r="C22" s="255"/>
      <c r="D22" s="357"/>
      <c r="E22" s="357"/>
      <c r="F22" s="357"/>
      <c r="G22" s="357"/>
      <c r="H22" s="357"/>
      <c r="I22" s="357"/>
      <c r="J22" s="357"/>
      <c r="K22" s="357"/>
      <c r="L22" s="357"/>
    </row>
    <row r="23" spans="1:12" x14ac:dyDescent="0.25">
      <c r="B23" s="264"/>
      <c r="C23" s="255"/>
      <c r="D23" s="357"/>
      <c r="E23" s="357"/>
      <c r="F23" s="357"/>
      <c r="G23" s="357"/>
      <c r="H23" s="357"/>
      <c r="I23" s="357"/>
      <c r="J23" s="357"/>
      <c r="K23" s="357"/>
      <c r="L23" s="357"/>
    </row>
    <row r="24" spans="1:12" x14ac:dyDescent="0.25">
      <c r="B24" s="264"/>
      <c r="C24" s="255"/>
      <c r="D24" s="357"/>
      <c r="E24" s="357"/>
      <c r="F24" s="357"/>
      <c r="G24" s="357"/>
      <c r="H24" s="357"/>
      <c r="I24" s="357"/>
      <c r="J24" s="357"/>
      <c r="K24" s="357"/>
      <c r="L24" s="357"/>
    </row>
    <row r="25" spans="1:12" x14ac:dyDescent="0.25">
      <c r="B25" s="265"/>
      <c r="C25" s="259"/>
      <c r="D25" s="357"/>
      <c r="E25" s="357"/>
      <c r="F25" s="357"/>
      <c r="G25" s="357"/>
      <c r="H25" s="357"/>
      <c r="I25" s="357"/>
      <c r="J25" s="357"/>
      <c r="K25" s="357"/>
      <c r="L25" s="357"/>
    </row>
    <row r="28" spans="1:12" ht="25.5" customHeight="1" x14ac:dyDescent="0.25">
      <c r="B28" s="343" t="s">
        <v>249</v>
      </c>
      <c r="C28" s="343"/>
      <c r="D28" s="343"/>
      <c r="E28" s="343"/>
      <c r="F28" s="343"/>
      <c r="G28" s="343"/>
      <c r="H28" s="343"/>
      <c r="I28" s="343"/>
      <c r="J28" s="343"/>
      <c r="K28" s="343"/>
      <c r="L28" s="343"/>
    </row>
    <row r="29" spans="1:12" ht="15.75" customHeight="1" x14ac:dyDescent="0.2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</row>
    <row r="30" spans="1:12" x14ac:dyDescent="0.25">
      <c r="B30" s="358" t="s">
        <v>250</v>
      </c>
      <c r="C30" s="358"/>
      <c r="D30" s="358"/>
      <c r="E30" s="358"/>
      <c r="F30" s="358"/>
      <c r="G30" s="358"/>
      <c r="H30" s="358"/>
      <c r="I30" s="358"/>
      <c r="J30" s="358"/>
      <c r="K30" s="358"/>
      <c r="L30" s="358"/>
    </row>
    <row r="31" spans="1:12" ht="12" customHeight="1" x14ac:dyDescent="0.25">
      <c r="A31" s="255"/>
      <c r="C31" s="258"/>
      <c r="D31" s="258"/>
      <c r="E31" s="258"/>
      <c r="F31" s="258"/>
      <c r="G31" s="258"/>
      <c r="H31" s="258"/>
      <c r="I31" s="258"/>
      <c r="J31" s="258"/>
      <c r="K31" s="258"/>
      <c r="L31" s="259"/>
    </row>
    <row r="32" spans="1:12" ht="12" customHeight="1" x14ac:dyDescent="0.25">
      <c r="A32" s="255"/>
      <c r="B32" s="359" t="s">
        <v>245</v>
      </c>
      <c r="C32" s="359"/>
      <c r="D32" s="260"/>
      <c r="E32" s="261"/>
      <c r="F32" s="261"/>
      <c r="G32" s="261"/>
      <c r="H32" s="261"/>
      <c r="I32" s="261"/>
      <c r="J32" s="261"/>
      <c r="K32" s="360"/>
      <c r="L32" s="360"/>
    </row>
    <row r="33" spans="1:12" ht="15" customHeight="1" x14ac:dyDescent="0.25">
      <c r="A33" s="255"/>
      <c r="B33" s="262"/>
      <c r="C33" s="263"/>
      <c r="D33" s="356" t="s">
        <v>246</v>
      </c>
      <c r="E33" s="356"/>
      <c r="F33" s="356"/>
      <c r="G33" s="356"/>
      <c r="H33" s="356"/>
      <c r="I33" s="356"/>
      <c r="J33" s="356"/>
      <c r="K33" s="356"/>
      <c r="L33" s="356"/>
    </row>
    <row r="34" spans="1:12" x14ac:dyDescent="0.25">
      <c r="B34" s="264"/>
      <c r="C34" s="255"/>
      <c r="D34" s="356"/>
      <c r="E34" s="356"/>
      <c r="F34" s="356"/>
      <c r="G34" s="356"/>
      <c r="H34" s="356"/>
      <c r="I34" s="356"/>
      <c r="J34" s="356"/>
      <c r="K34" s="356"/>
      <c r="L34" s="356"/>
    </row>
    <row r="35" spans="1:12" ht="15" customHeight="1" x14ac:dyDescent="0.25">
      <c r="B35" s="264"/>
      <c r="C35" s="255"/>
      <c r="D35" s="356"/>
      <c r="E35" s="356"/>
      <c r="F35" s="356"/>
      <c r="G35" s="356"/>
      <c r="H35" s="356"/>
      <c r="I35" s="356"/>
      <c r="J35" s="356"/>
      <c r="K35" s="356"/>
      <c r="L35" s="356"/>
    </row>
    <row r="36" spans="1:12" x14ac:dyDescent="0.25">
      <c r="B36" s="264"/>
      <c r="C36" s="255"/>
      <c r="D36" s="356"/>
      <c r="E36" s="356"/>
      <c r="F36" s="356"/>
      <c r="G36" s="356"/>
      <c r="H36" s="356"/>
      <c r="I36" s="356"/>
      <c r="J36" s="356"/>
      <c r="K36" s="356"/>
      <c r="L36" s="356"/>
    </row>
    <row r="37" spans="1:12" x14ac:dyDescent="0.25">
      <c r="B37" s="265"/>
      <c r="C37" s="259"/>
      <c r="D37" s="356"/>
      <c r="E37" s="356"/>
      <c r="F37" s="356"/>
      <c r="G37" s="356"/>
      <c r="H37" s="356"/>
      <c r="I37" s="356"/>
      <c r="J37" s="356"/>
      <c r="K37" s="356"/>
      <c r="L37" s="356"/>
    </row>
    <row r="38" spans="1:12" x14ac:dyDescent="0.25">
      <c r="B38" s="31"/>
      <c r="C38" s="31"/>
      <c r="D38" s="266"/>
      <c r="E38" s="266"/>
      <c r="F38" s="266"/>
      <c r="G38" s="266"/>
      <c r="H38" s="266"/>
      <c r="I38" s="266"/>
      <c r="J38" s="266"/>
      <c r="K38" s="266"/>
      <c r="L38" s="266"/>
    </row>
  </sheetData>
  <mergeCells count="16">
    <mergeCell ref="B1:L1"/>
    <mergeCell ref="B3:L3"/>
    <mergeCell ref="B6:L6"/>
    <mergeCell ref="B8:C8"/>
    <mergeCell ref="K8:L8"/>
    <mergeCell ref="D9:L13"/>
    <mergeCell ref="B16:L16"/>
    <mergeCell ref="B18:L18"/>
    <mergeCell ref="B20:C20"/>
    <mergeCell ref="K20:L20"/>
    <mergeCell ref="D33:L37"/>
    <mergeCell ref="D21:L25"/>
    <mergeCell ref="B28:L28"/>
    <mergeCell ref="B30:L30"/>
    <mergeCell ref="B32:C32"/>
    <mergeCell ref="K32:L32"/>
  </mergeCells>
  <hyperlinks>
    <hyperlink ref="D9" r:id="rId1"/>
    <hyperlink ref="D33" r:id="rId2"/>
    <hyperlink ref="D21:L25" r:id="rId3" tooltip="VISUALITZAR" display="VISUALITZAR"/>
    <hyperlink ref="D33:L37" r:id="rId4" display="VISUALITZAR"/>
    <hyperlink ref="D9:L13" r:id="rId5" display="VISUALITZAR"/>
  </hyperlinks>
  <pageMargins left="0.7" right="0.7" top="0.75" bottom="0.75" header="0.51180555555555496" footer="0.51180555555555496"/>
  <pageSetup paperSize="9" scale="77" firstPageNumber="0" orientation="portrait" horizontalDpi="300" verticalDpi="30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22"/>
  <sheetViews>
    <sheetView showGridLines="0" zoomScale="70" zoomScaleNormal="70" workbookViewId="0">
      <selection activeCell="R28" sqref="R28"/>
    </sheetView>
  </sheetViews>
  <sheetFormatPr defaultColWidth="8.7109375" defaultRowHeight="15" x14ac:dyDescent="0.25"/>
  <cols>
    <col min="1" max="1" width="20" customWidth="1"/>
    <col min="2" max="2" width="11.42578125"/>
    <col min="3" max="6" width="11.5703125" customWidth="1"/>
    <col min="7" max="7" width="15" customWidth="1"/>
    <col min="8" max="8" width="12.42578125" customWidth="1"/>
    <col min="9" max="9" width="14.28515625" customWidth="1"/>
    <col min="10" max="10" width="14.42578125" customWidth="1"/>
    <col min="11" max="13" width="11" customWidth="1"/>
    <col min="14" max="14" width="11.42578125"/>
    <col min="15" max="15" width="12" customWidth="1"/>
    <col min="16" max="16" width="11.42578125"/>
    <col min="17" max="17" width="10.42578125" customWidth="1"/>
    <col min="18" max="18" width="9.5703125" bestFit="1" customWidth="1"/>
    <col min="19" max="20" width="9.28515625" customWidth="1"/>
    <col min="21" max="21" width="10.7109375" bestFit="1" customWidth="1"/>
    <col min="22" max="23" width="9.7109375" bestFit="1" customWidth="1"/>
    <col min="24" max="1025" width="9.28515625" customWidth="1"/>
  </cols>
  <sheetData>
    <row r="1" spans="1:17" ht="38.25" customHeight="1" x14ac:dyDescent="0.25">
      <c r="A1" s="315" t="s">
        <v>2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</row>
    <row r="2" spans="1:17" ht="6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7" x14ac:dyDescent="0.25">
      <c r="A3" s="316" t="s">
        <v>42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</row>
    <row r="6" spans="1:17" ht="16.5" customHeight="1" x14ac:dyDescent="0.25">
      <c r="A6" s="15" t="s">
        <v>43</v>
      </c>
      <c r="B6" s="313" t="s">
        <v>44</v>
      </c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16"/>
    </row>
    <row r="7" spans="1:17" ht="15.75" customHeight="1" x14ac:dyDescent="0.25">
      <c r="A7" s="17"/>
      <c r="B7" s="18">
        <v>1997</v>
      </c>
      <c r="C7" s="18">
        <v>1998</v>
      </c>
      <c r="D7" s="18">
        <v>1999</v>
      </c>
      <c r="E7" s="18">
        <v>2000</v>
      </c>
      <c r="F7" s="18">
        <v>2001</v>
      </c>
      <c r="G7" s="18">
        <v>2002</v>
      </c>
      <c r="H7" s="18">
        <v>2003</v>
      </c>
      <c r="I7" s="18">
        <v>2004</v>
      </c>
      <c r="J7" s="18">
        <v>2005</v>
      </c>
      <c r="K7" s="18">
        <v>2006</v>
      </c>
      <c r="L7" s="18">
        <v>2007</v>
      </c>
      <c r="M7" s="18">
        <v>2008</v>
      </c>
      <c r="N7" s="18">
        <v>2009</v>
      </c>
      <c r="O7" s="18">
        <v>2010</v>
      </c>
      <c r="P7" s="19"/>
    </row>
    <row r="8" spans="1:17" x14ac:dyDescent="0.25">
      <c r="A8" s="20" t="s">
        <v>45</v>
      </c>
      <c r="B8" s="21">
        <v>1596239</v>
      </c>
      <c r="C8" s="21">
        <v>1702103</v>
      </c>
      <c r="D8" s="21">
        <v>1899533</v>
      </c>
      <c r="E8" s="21">
        <v>1732252</v>
      </c>
      <c r="F8" s="21">
        <v>1839035</v>
      </c>
      <c r="G8" s="21">
        <v>1645331</v>
      </c>
      <c r="H8" s="21">
        <v>1780504</v>
      </c>
      <c r="I8" s="21">
        <v>1723265</v>
      </c>
      <c r="J8" s="21">
        <v>1670702</v>
      </c>
      <c r="K8" s="21">
        <v>1669338</v>
      </c>
      <c r="L8" s="21">
        <v>1844407</v>
      </c>
      <c r="M8" s="21">
        <v>1712104</v>
      </c>
      <c r="N8" s="21">
        <v>1710795</v>
      </c>
      <c r="O8" s="21">
        <v>1804013</v>
      </c>
    </row>
    <row r="9" spans="1:17" x14ac:dyDescent="0.25">
      <c r="A9" s="20" t="s">
        <v>46</v>
      </c>
      <c r="B9" s="21">
        <v>819484</v>
      </c>
      <c r="C9" s="21">
        <v>791875</v>
      </c>
      <c r="D9" s="21">
        <v>884218</v>
      </c>
      <c r="E9" s="21">
        <v>909414</v>
      </c>
      <c r="F9" s="21">
        <v>751162</v>
      </c>
      <c r="G9" s="21">
        <v>802621</v>
      </c>
      <c r="H9" s="21">
        <v>796200</v>
      </c>
      <c r="I9" s="21">
        <v>679691</v>
      </c>
      <c r="J9" s="21">
        <v>772727</v>
      </c>
      <c r="K9" s="21">
        <v>664590</v>
      </c>
      <c r="L9" s="21">
        <v>685327</v>
      </c>
      <c r="M9" s="21">
        <v>898653</v>
      </c>
      <c r="N9" s="21">
        <v>919027</v>
      </c>
      <c r="O9" s="21">
        <v>887018</v>
      </c>
    </row>
    <row r="10" spans="1:17" x14ac:dyDescent="0.25">
      <c r="A10" s="20" t="s">
        <v>47</v>
      </c>
      <c r="B10" s="21">
        <v>1985790</v>
      </c>
      <c r="C10" s="21">
        <v>2537424</v>
      </c>
      <c r="D10" s="21">
        <v>3007641</v>
      </c>
      <c r="E10" s="21">
        <v>2753289</v>
      </c>
      <c r="F10" s="21">
        <v>3009384</v>
      </c>
      <c r="G10" s="21">
        <v>2873912</v>
      </c>
      <c r="H10" s="21">
        <v>3051752</v>
      </c>
      <c r="I10" s="21">
        <v>3033777</v>
      </c>
      <c r="J10" s="21">
        <v>3206822</v>
      </c>
      <c r="K10" s="21">
        <v>3037169</v>
      </c>
      <c r="L10" s="21">
        <v>3299061</v>
      </c>
      <c r="M10" s="21">
        <v>3483977</v>
      </c>
      <c r="N10" s="21">
        <v>3480149</v>
      </c>
      <c r="O10" s="21">
        <v>3518613</v>
      </c>
    </row>
    <row r="11" spans="1:17" x14ac:dyDescent="0.25">
      <c r="A11" s="20" t="s">
        <v>48</v>
      </c>
      <c r="B11" s="21">
        <v>577240</v>
      </c>
      <c r="C11" s="21">
        <v>525821</v>
      </c>
      <c r="D11" s="21">
        <v>556063</v>
      </c>
      <c r="E11" s="21">
        <v>490429</v>
      </c>
      <c r="F11" s="21">
        <v>509027</v>
      </c>
      <c r="G11" s="21">
        <v>575676</v>
      </c>
      <c r="H11" s="21">
        <v>575290</v>
      </c>
      <c r="I11" s="21">
        <v>534336</v>
      </c>
      <c r="J11" s="21">
        <v>549290</v>
      </c>
      <c r="K11" s="21">
        <v>484620</v>
      </c>
      <c r="L11" s="21">
        <v>475557</v>
      </c>
      <c r="M11" s="21">
        <v>553529</v>
      </c>
      <c r="N11" s="21">
        <v>526073</v>
      </c>
      <c r="O11" s="21">
        <v>513053</v>
      </c>
    </row>
    <row r="12" spans="1:17" x14ac:dyDescent="0.25">
      <c r="A12" s="22" t="s">
        <v>49</v>
      </c>
      <c r="B12" s="23">
        <v>4978753</v>
      </c>
      <c r="C12" s="23">
        <v>5557223</v>
      </c>
      <c r="D12" s="23">
        <v>6347455</v>
      </c>
      <c r="E12" s="23">
        <v>5885384</v>
      </c>
      <c r="F12" s="23">
        <v>6108608</v>
      </c>
      <c r="G12" s="23">
        <v>5897540</v>
      </c>
      <c r="H12" s="23">
        <v>6203746</v>
      </c>
      <c r="I12" s="23">
        <v>5971069</v>
      </c>
      <c r="J12" s="23">
        <v>6199541</v>
      </c>
      <c r="K12" s="23">
        <v>5855717</v>
      </c>
      <c r="L12" s="23">
        <v>6304352</v>
      </c>
      <c r="M12" s="23">
        <v>6648263</v>
      </c>
      <c r="N12" s="23">
        <v>6636044</v>
      </c>
      <c r="O12" s="23">
        <v>6722697</v>
      </c>
    </row>
    <row r="14" spans="1:17" ht="16.5" thickBot="1" x14ac:dyDescent="0.3">
      <c r="A14" s="15" t="s">
        <v>43</v>
      </c>
      <c r="B14" s="313"/>
      <c r="C14" s="313"/>
      <c r="D14" s="313"/>
      <c r="E14" s="313"/>
      <c r="F14" s="313"/>
      <c r="G14" s="313"/>
      <c r="H14" s="313"/>
      <c r="I14" s="313"/>
      <c r="J14" s="313"/>
    </row>
    <row r="15" spans="1:17" ht="15" customHeight="1" thickTop="1" thickBot="1" x14ac:dyDescent="0.3">
      <c r="A15" s="17"/>
      <c r="B15" s="18">
        <v>2011</v>
      </c>
      <c r="C15" s="18">
        <v>2012</v>
      </c>
      <c r="D15" s="18">
        <v>2013</v>
      </c>
      <c r="E15" s="18">
        <v>2014</v>
      </c>
      <c r="F15" s="18">
        <v>2015</v>
      </c>
      <c r="G15" s="18">
        <v>2016</v>
      </c>
      <c r="H15" s="18">
        <v>2017</v>
      </c>
      <c r="I15" s="18">
        <v>2018</v>
      </c>
      <c r="J15" s="24">
        <v>2019</v>
      </c>
      <c r="K15" s="24">
        <v>2020</v>
      </c>
      <c r="L15" s="24">
        <v>2021</v>
      </c>
      <c r="M15" s="24">
        <v>2022</v>
      </c>
      <c r="N15" s="24">
        <v>2023</v>
      </c>
    </row>
    <row r="16" spans="1:17" x14ac:dyDescent="0.25">
      <c r="A16" s="20" t="s">
        <v>45</v>
      </c>
      <c r="B16" s="21">
        <v>1813722</v>
      </c>
      <c r="C16" s="21">
        <v>1783321</v>
      </c>
      <c r="D16" s="21">
        <v>1747491</v>
      </c>
      <c r="E16" s="21">
        <v>1838437</v>
      </c>
      <c r="F16" s="21">
        <v>1923492</v>
      </c>
      <c r="G16" s="21">
        <v>1839600.1100125499</v>
      </c>
      <c r="H16" s="21">
        <v>2165577</v>
      </c>
      <c r="I16" s="21">
        <v>1990215.00591673</v>
      </c>
      <c r="J16" s="21">
        <v>2060531.4878286</v>
      </c>
      <c r="K16" s="21">
        <v>2052338</v>
      </c>
      <c r="L16" s="21">
        <v>2005102</v>
      </c>
      <c r="M16" s="21">
        <v>1713671</v>
      </c>
      <c r="N16" s="21">
        <v>1986323</v>
      </c>
    </row>
    <row r="17" spans="1:16" x14ac:dyDescent="0.25">
      <c r="A17" s="20" t="s">
        <v>46</v>
      </c>
      <c r="B17" s="21">
        <v>911499</v>
      </c>
      <c r="C17" s="21">
        <v>879767</v>
      </c>
      <c r="D17" s="21">
        <v>902841</v>
      </c>
      <c r="E17" s="21">
        <v>873376</v>
      </c>
      <c r="F17" s="21">
        <v>974356</v>
      </c>
      <c r="G17" s="21">
        <v>896383.70371638204</v>
      </c>
      <c r="H17" s="21">
        <v>880861</v>
      </c>
      <c r="I17" s="21">
        <v>922380.24700157496</v>
      </c>
      <c r="J17" s="21">
        <v>943865.28936762095</v>
      </c>
      <c r="K17" s="21">
        <v>951320</v>
      </c>
      <c r="L17" s="21">
        <v>971450</v>
      </c>
      <c r="M17" s="21">
        <v>915946</v>
      </c>
      <c r="N17" s="21">
        <v>830924</v>
      </c>
    </row>
    <row r="18" spans="1:16" x14ac:dyDescent="0.25">
      <c r="A18" s="20" t="s">
        <v>47</v>
      </c>
      <c r="B18" s="21">
        <v>3845642</v>
      </c>
      <c r="C18" s="21">
        <v>3717122</v>
      </c>
      <c r="D18" s="21">
        <v>3571797</v>
      </c>
      <c r="E18" s="21">
        <v>4256070</v>
      </c>
      <c r="F18" s="21">
        <v>4271115</v>
      </c>
      <c r="G18" s="21">
        <v>4409409.8991986401</v>
      </c>
      <c r="H18" s="21">
        <v>4177916</v>
      </c>
      <c r="I18" s="21">
        <v>4362276.2421852499</v>
      </c>
      <c r="J18" s="21">
        <v>4247013.2027259301</v>
      </c>
      <c r="K18" s="21">
        <v>4501803</v>
      </c>
      <c r="L18" s="21">
        <v>4480726</v>
      </c>
      <c r="M18" s="21">
        <v>4648645</v>
      </c>
      <c r="N18" s="21">
        <v>4596730</v>
      </c>
    </row>
    <row r="19" spans="1:16" x14ac:dyDescent="0.25">
      <c r="A19" s="20" t="s">
        <v>48</v>
      </c>
      <c r="B19" s="21">
        <v>420679</v>
      </c>
      <c r="C19" s="21">
        <v>460763</v>
      </c>
      <c r="D19" s="21">
        <v>455080</v>
      </c>
      <c r="E19" s="21">
        <v>489332</v>
      </c>
      <c r="F19" s="21">
        <v>530781</v>
      </c>
      <c r="G19" s="21">
        <v>471579.878562211</v>
      </c>
      <c r="H19" s="21">
        <v>529940</v>
      </c>
      <c r="I19" s="21">
        <v>504030.41726184101</v>
      </c>
      <c r="J19" s="21">
        <v>661522.23599713296</v>
      </c>
      <c r="K19" s="21">
        <v>566580</v>
      </c>
      <c r="L19" s="21">
        <v>563614</v>
      </c>
      <c r="M19" s="21">
        <v>670455</v>
      </c>
      <c r="N19" s="21">
        <v>647160</v>
      </c>
      <c r="O19" s="25"/>
      <c r="P19" s="25"/>
    </row>
    <row r="20" spans="1:16" ht="15.75" thickBot="1" x14ac:dyDescent="0.3">
      <c r="A20" s="22" t="s">
        <v>49</v>
      </c>
      <c r="B20" s="23">
        <v>6991542</v>
      </c>
      <c r="C20" s="23">
        <v>6840973</v>
      </c>
      <c r="D20" s="23">
        <v>6677209</v>
      </c>
      <c r="E20" s="23">
        <v>7457215</v>
      </c>
      <c r="F20" s="23">
        <v>7699744</v>
      </c>
      <c r="G20" s="23">
        <v>7616973.5914897704</v>
      </c>
      <c r="H20" s="23">
        <v>7754294</v>
      </c>
      <c r="I20" s="23">
        <v>7778901.91236539</v>
      </c>
      <c r="J20" s="23">
        <v>7912932.2159192804</v>
      </c>
      <c r="K20" s="23">
        <v>8072041</v>
      </c>
      <c r="L20" s="23">
        <f>SUM(L16:L19)</f>
        <v>8020892</v>
      </c>
      <c r="M20" s="23">
        <v>7948717</v>
      </c>
      <c r="N20" s="23">
        <v>8061137</v>
      </c>
    </row>
    <row r="21" spans="1:16" ht="15.75" thickTop="1" x14ac:dyDescent="0.25"/>
    <row r="23" spans="1:16" x14ac:dyDescent="0.25">
      <c r="K23" s="26"/>
    </row>
    <row r="24" spans="1:16" x14ac:dyDescent="0.25">
      <c r="K24" s="26"/>
    </row>
    <row r="25" spans="1:16" x14ac:dyDescent="0.25">
      <c r="K25" s="26"/>
    </row>
    <row r="26" spans="1:16" x14ac:dyDescent="0.25">
      <c r="K26" s="26"/>
    </row>
    <row r="27" spans="1:16" x14ac:dyDescent="0.25">
      <c r="K27" s="26"/>
    </row>
    <row r="28" spans="1:16" x14ac:dyDescent="0.25">
      <c r="K28" s="26"/>
    </row>
    <row r="29" spans="1:16" x14ac:dyDescent="0.25">
      <c r="K29" s="26"/>
    </row>
    <row r="30" spans="1:16" x14ac:dyDescent="0.25">
      <c r="K30" s="26"/>
    </row>
    <row r="31" spans="1:16" x14ac:dyDescent="0.25">
      <c r="K31" s="26"/>
    </row>
    <row r="32" spans="1:16" x14ac:dyDescent="0.25">
      <c r="K32" s="26"/>
    </row>
    <row r="33" spans="1:16" x14ac:dyDescent="0.25">
      <c r="K33" s="26"/>
    </row>
    <row r="34" spans="1:16" x14ac:dyDescent="0.25">
      <c r="K34" s="26"/>
    </row>
    <row r="35" spans="1:16" x14ac:dyDescent="0.25">
      <c r="K35" s="26"/>
    </row>
    <row r="36" spans="1:16" x14ac:dyDescent="0.25">
      <c r="K36" s="26"/>
    </row>
    <row r="40" spans="1:16" x14ac:dyDescent="0.25">
      <c r="A40" s="27" t="s">
        <v>265</v>
      </c>
    </row>
    <row r="41" spans="1:16" x14ac:dyDescent="0.25">
      <c r="A41" s="28" t="s">
        <v>50</v>
      </c>
    </row>
    <row r="43" spans="1:16" ht="38.25" customHeight="1" x14ac:dyDescent="0.25">
      <c r="A43" s="314" t="s">
        <v>2</v>
      </c>
      <c r="B43" s="314"/>
      <c r="C43" s="314"/>
      <c r="D43" s="314"/>
      <c r="E43" s="314"/>
      <c r="F43" s="314"/>
      <c r="G43" s="314"/>
      <c r="H43" s="314"/>
      <c r="I43" s="314"/>
      <c r="J43" s="314"/>
      <c r="K43" s="314"/>
      <c r="L43" s="314"/>
      <c r="M43" s="314"/>
      <c r="N43" s="314"/>
      <c r="O43" s="314"/>
      <c r="P43" s="314"/>
    </row>
    <row r="44" spans="1:16" ht="12.75" customHeight="1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1:16" x14ac:dyDescent="0.25">
      <c r="A45" s="312" t="s">
        <v>51</v>
      </c>
      <c r="B45" s="312"/>
      <c r="C45" s="312"/>
      <c r="D45" s="312"/>
      <c r="E45" s="312"/>
      <c r="F45" s="312"/>
      <c r="G45" s="312"/>
      <c r="H45" s="312"/>
      <c r="I45" s="312"/>
      <c r="J45" s="312"/>
      <c r="K45" s="312"/>
      <c r="L45" s="312"/>
      <c r="M45" s="312"/>
      <c r="N45" s="312"/>
      <c r="O45" s="312"/>
      <c r="P45" s="312"/>
    </row>
    <row r="47" spans="1:16" ht="16.5" thickBot="1" x14ac:dyDescent="0.3">
      <c r="A47" s="15" t="s">
        <v>52</v>
      </c>
      <c r="B47" s="313" t="s">
        <v>44</v>
      </c>
      <c r="C47" s="313"/>
      <c r="D47" s="313"/>
      <c r="E47" s="313"/>
      <c r="F47" s="313"/>
      <c r="G47" s="313"/>
      <c r="H47" s="313"/>
      <c r="I47" s="313"/>
      <c r="J47" s="313"/>
      <c r="K47" s="313"/>
      <c r="L47" s="313"/>
      <c r="M47" s="313"/>
      <c r="N47" s="313"/>
      <c r="O47" s="313"/>
    </row>
    <row r="48" spans="1:16" ht="16.5" thickTop="1" thickBot="1" x14ac:dyDescent="0.3">
      <c r="A48" s="17"/>
      <c r="B48" s="32">
        <v>1997</v>
      </c>
      <c r="C48" s="32">
        <v>1998</v>
      </c>
      <c r="D48" s="32">
        <v>1999</v>
      </c>
      <c r="E48" s="32">
        <v>2000</v>
      </c>
      <c r="F48" s="32">
        <v>2001</v>
      </c>
      <c r="G48" s="32">
        <v>2002</v>
      </c>
      <c r="H48" s="32">
        <v>2003</v>
      </c>
      <c r="I48" s="32">
        <v>2004</v>
      </c>
      <c r="J48" s="32">
        <v>2005</v>
      </c>
      <c r="K48" s="32">
        <v>2006</v>
      </c>
      <c r="L48" s="32">
        <v>2007</v>
      </c>
      <c r="M48" s="32">
        <v>2008</v>
      </c>
      <c r="N48" s="32">
        <v>2009</v>
      </c>
      <c r="O48" s="32">
        <v>2010</v>
      </c>
    </row>
    <row r="49" spans="1:18" x14ac:dyDescent="0.25">
      <c r="A49" s="20" t="s">
        <v>53</v>
      </c>
      <c r="B49" s="21">
        <v>1264325</v>
      </c>
      <c r="C49" s="21">
        <v>1236855</v>
      </c>
      <c r="D49" s="21">
        <v>1537722</v>
      </c>
      <c r="E49" s="21">
        <v>1369672</v>
      </c>
      <c r="F49" s="21">
        <v>1448049</v>
      </c>
      <c r="G49" s="21">
        <v>1392176</v>
      </c>
      <c r="H49" s="21">
        <v>1479988</v>
      </c>
      <c r="I49" s="21">
        <v>1575527</v>
      </c>
      <c r="J49" s="21">
        <v>1687263</v>
      </c>
      <c r="K49" s="21">
        <v>1508265</v>
      </c>
      <c r="L49" s="21">
        <v>1752724</v>
      </c>
      <c r="M49" s="21">
        <v>1907636</v>
      </c>
      <c r="N49" s="21">
        <v>1970360.57</v>
      </c>
      <c r="O49" s="21">
        <v>1830893.31</v>
      </c>
    </row>
    <row r="50" spans="1:18" x14ac:dyDescent="0.25">
      <c r="A50" s="20" t="s">
        <v>54</v>
      </c>
      <c r="B50" s="21">
        <v>3220462</v>
      </c>
      <c r="C50" s="21">
        <v>3780036</v>
      </c>
      <c r="D50" s="21">
        <v>4243262</v>
      </c>
      <c r="E50" s="21">
        <v>3925601</v>
      </c>
      <c r="F50" s="21">
        <v>4069474</v>
      </c>
      <c r="G50" s="21">
        <v>3890893</v>
      </c>
      <c r="H50" s="21">
        <v>4130589</v>
      </c>
      <c r="I50" s="21">
        <v>3822314</v>
      </c>
      <c r="J50" s="21">
        <v>1331674</v>
      </c>
      <c r="K50" s="21">
        <v>1528351</v>
      </c>
      <c r="L50" s="21">
        <v>1578644</v>
      </c>
      <c r="M50" s="21">
        <v>1634560</v>
      </c>
      <c r="N50" s="21">
        <v>1552239.06</v>
      </c>
      <c r="O50" s="21">
        <v>1848527.7</v>
      </c>
    </row>
    <row r="51" spans="1:18" x14ac:dyDescent="0.25">
      <c r="A51" s="20" t="s">
        <v>55</v>
      </c>
      <c r="B51" s="21"/>
      <c r="C51" s="21"/>
      <c r="D51" s="21"/>
      <c r="E51" s="21"/>
      <c r="F51" s="21"/>
      <c r="G51" s="21"/>
      <c r="H51" s="21"/>
      <c r="I51" s="21"/>
      <c r="J51" s="21">
        <v>2610442</v>
      </c>
      <c r="K51" s="21">
        <v>2238221</v>
      </c>
      <c r="L51" s="21">
        <v>2391722</v>
      </c>
      <c r="M51" s="21">
        <v>2531927</v>
      </c>
      <c r="N51" s="21">
        <v>2511985.81</v>
      </c>
      <c r="O51" s="21">
        <v>2481235.59</v>
      </c>
    </row>
    <row r="52" spans="1:18" x14ac:dyDescent="0.25">
      <c r="A52" s="20" t="s">
        <v>56</v>
      </c>
      <c r="B52" s="21">
        <v>493966</v>
      </c>
      <c r="C52" s="21">
        <v>540332</v>
      </c>
      <c r="D52" s="21">
        <v>566471</v>
      </c>
      <c r="E52" s="21">
        <v>590111</v>
      </c>
      <c r="F52" s="21">
        <v>591085</v>
      </c>
      <c r="G52" s="21">
        <v>614471</v>
      </c>
      <c r="H52" s="21">
        <v>593169</v>
      </c>
      <c r="I52" s="21">
        <v>573228</v>
      </c>
      <c r="J52" s="21">
        <v>561390</v>
      </c>
      <c r="K52" s="21">
        <v>575197</v>
      </c>
      <c r="L52" s="21">
        <v>574259</v>
      </c>
      <c r="M52" s="21">
        <v>565756</v>
      </c>
      <c r="N52" s="21">
        <v>596932.91</v>
      </c>
      <c r="O52" s="21">
        <v>557856.34</v>
      </c>
    </row>
    <row r="53" spans="1:18" x14ac:dyDescent="0.25">
      <c r="A53" s="20" t="s">
        <v>57</v>
      </c>
      <c r="B53" s="21"/>
      <c r="C53" s="21"/>
      <c r="D53" s="21"/>
      <c r="E53" s="21"/>
      <c r="F53" s="21"/>
      <c r="G53" s="21"/>
      <c r="H53" s="21"/>
      <c r="I53" s="21"/>
      <c r="J53" s="21">
        <v>8772</v>
      </c>
      <c r="K53" s="21">
        <v>5683</v>
      </c>
      <c r="L53" s="21">
        <v>7003</v>
      </c>
      <c r="M53" s="21">
        <v>8384</v>
      </c>
      <c r="N53" s="21">
        <v>4523.6499999999996</v>
      </c>
      <c r="O53" s="21">
        <v>4181.83</v>
      </c>
    </row>
    <row r="54" spans="1:18" ht="15.75" thickBot="1" x14ac:dyDescent="0.3">
      <c r="A54" s="22" t="s">
        <v>49</v>
      </c>
      <c r="B54" s="23">
        <v>4978753</v>
      </c>
      <c r="C54" s="23">
        <v>5557223</v>
      </c>
      <c r="D54" s="23">
        <v>6347455</v>
      </c>
      <c r="E54" s="23">
        <v>5885384</v>
      </c>
      <c r="F54" s="23">
        <v>6108608</v>
      </c>
      <c r="G54" s="23">
        <v>5897540</v>
      </c>
      <c r="H54" s="23">
        <v>6203746</v>
      </c>
      <c r="I54" s="23">
        <v>5971069</v>
      </c>
      <c r="J54" s="23">
        <v>6199541</v>
      </c>
      <c r="K54" s="23">
        <v>5855717</v>
      </c>
      <c r="L54" s="23">
        <v>6304352</v>
      </c>
      <c r="M54" s="23">
        <v>6648263</v>
      </c>
      <c r="N54" s="23">
        <v>6636042</v>
      </c>
      <c r="O54" s="23">
        <v>6722694.7699999996</v>
      </c>
    </row>
    <row r="55" spans="1:18" ht="15.75" thickTop="1" x14ac:dyDescent="0.25"/>
    <row r="56" spans="1:18" ht="16.5" thickBot="1" x14ac:dyDescent="0.3">
      <c r="A56" s="15" t="s">
        <v>52</v>
      </c>
      <c r="B56" s="29"/>
      <c r="C56" s="30"/>
      <c r="D56" s="30"/>
      <c r="E56" s="313"/>
      <c r="F56" s="313"/>
      <c r="G56" s="313"/>
      <c r="H56" s="30"/>
      <c r="I56" s="30"/>
      <c r="J56" s="30"/>
      <c r="K56" s="30"/>
      <c r="L56" s="30"/>
      <c r="M56" s="30"/>
      <c r="N56" s="30"/>
      <c r="O56" s="286"/>
      <c r="P56" s="285"/>
      <c r="Q56" s="285"/>
      <c r="R56" s="285"/>
    </row>
    <row r="57" spans="1:18" ht="16.5" thickTop="1" thickBot="1" x14ac:dyDescent="0.3">
      <c r="A57" s="17"/>
      <c r="B57" s="32">
        <v>2011</v>
      </c>
      <c r="C57" s="32">
        <v>2012</v>
      </c>
      <c r="D57" s="32">
        <v>2013</v>
      </c>
      <c r="E57" s="32">
        <v>2014</v>
      </c>
      <c r="F57" s="32">
        <v>2015</v>
      </c>
      <c r="G57" s="32">
        <v>2016</v>
      </c>
      <c r="H57" s="32">
        <v>2017</v>
      </c>
      <c r="I57" s="32">
        <v>2018</v>
      </c>
      <c r="J57" s="24">
        <v>2019</v>
      </c>
      <c r="K57" s="24">
        <v>2020</v>
      </c>
      <c r="L57" s="24">
        <v>2021</v>
      </c>
      <c r="M57" s="32">
        <v>2022</v>
      </c>
      <c r="N57" s="32">
        <v>2023</v>
      </c>
      <c r="O57" s="287"/>
      <c r="P57" s="288"/>
      <c r="Q57" s="288"/>
      <c r="R57" s="288"/>
    </row>
    <row r="58" spans="1:18" x14ac:dyDescent="0.25">
      <c r="A58" s="20" t="s">
        <v>53</v>
      </c>
      <c r="B58" s="21">
        <v>1933867</v>
      </c>
      <c r="C58" s="21">
        <v>1879398</v>
      </c>
      <c r="D58" s="21">
        <v>1817613</v>
      </c>
      <c r="E58" s="21">
        <v>2232507.5671318099</v>
      </c>
      <c r="F58" s="21">
        <v>2147213.0457478301</v>
      </c>
      <c r="G58" s="21">
        <v>2132606</v>
      </c>
      <c r="H58" s="21">
        <v>2655066</v>
      </c>
      <c r="I58" s="21">
        <v>2461212</v>
      </c>
      <c r="J58" s="21">
        <v>2673077</v>
      </c>
      <c r="K58" s="21">
        <v>2420440</v>
      </c>
      <c r="L58" s="21">
        <v>2372224</v>
      </c>
      <c r="M58" s="21">
        <v>2341768</v>
      </c>
      <c r="N58" s="21">
        <v>2899795</v>
      </c>
      <c r="R58" s="272"/>
    </row>
    <row r="59" spans="1:18" x14ac:dyDescent="0.25">
      <c r="A59" s="20" t="s">
        <v>54</v>
      </c>
      <c r="B59" s="21">
        <v>1756671</v>
      </c>
      <c r="C59" s="21">
        <v>1768310</v>
      </c>
      <c r="D59" s="21">
        <v>1604801</v>
      </c>
      <c r="E59" s="21">
        <v>1829287.3519763399</v>
      </c>
      <c r="F59" s="21">
        <v>1714777.8642327101</v>
      </c>
      <c r="G59" s="21">
        <v>1818836</v>
      </c>
      <c r="H59" s="21">
        <v>1850059</v>
      </c>
      <c r="I59" s="21">
        <v>1779960.5909466201</v>
      </c>
      <c r="J59" s="21">
        <v>1489296.28202514</v>
      </c>
      <c r="K59" s="21">
        <v>1738404</v>
      </c>
      <c r="L59" s="21">
        <v>1768436</v>
      </c>
      <c r="M59" s="21">
        <v>1788491</v>
      </c>
      <c r="N59" s="21">
        <v>1516769</v>
      </c>
      <c r="O59" s="272"/>
      <c r="P59" s="272"/>
      <c r="Q59" s="272"/>
      <c r="R59" s="272"/>
    </row>
    <row r="60" spans="1:18" x14ac:dyDescent="0.25">
      <c r="A60" s="20" t="s">
        <v>55</v>
      </c>
      <c r="B60" s="21">
        <v>2744088</v>
      </c>
      <c r="C60" s="21">
        <v>2670832</v>
      </c>
      <c r="D60" s="21">
        <v>2717217</v>
      </c>
      <c r="E60" s="21">
        <v>2818461.7506007301</v>
      </c>
      <c r="F60" s="21">
        <v>3200998.6845681602</v>
      </c>
      <c r="G60" s="21">
        <v>3046689</v>
      </c>
      <c r="H60" s="21">
        <v>2642578</v>
      </c>
      <c r="I60" s="21">
        <v>2937886.1016420298</v>
      </c>
      <c r="J60" s="21">
        <v>3130481.6678285198</v>
      </c>
      <c r="K60" s="21">
        <v>3289456</v>
      </c>
      <c r="L60" s="21">
        <v>3283724</v>
      </c>
      <c r="M60" s="21">
        <v>3191943</v>
      </c>
      <c r="N60" s="21">
        <v>3032693</v>
      </c>
      <c r="O60" s="272"/>
      <c r="P60" s="272"/>
      <c r="Q60" s="272"/>
      <c r="R60" s="272"/>
    </row>
    <row r="61" spans="1:18" x14ac:dyDescent="0.25">
      <c r="A61" s="20" t="s">
        <v>56</v>
      </c>
      <c r="B61" s="21">
        <v>551824</v>
      </c>
      <c r="C61" s="21">
        <v>519142</v>
      </c>
      <c r="D61" s="21">
        <v>534639</v>
      </c>
      <c r="E61" s="21">
        <v>573438.82734341896</v>
      </c>
      <c r="F61" s="21">
        <v>633725.52885380504</v>
      </c>
      <c r="G61" s="21">
        <v>614875</v>
      </c>
      <c r="H61" s="21">
        <v>603862</v>
      </c>
      <c r="I61" s="21">
        <v>597351.21640285302</v>
      </c>
      <c r="J61" s="21">
        <v>617246.48057229596</v>
      </c>
      <c r="K61" s="21">
        <v>617449</v>
      </c>
      <c r="L61" s="21">
        <v>593878</v>
      </c>
      <c r="M61" s="21">
        <v>620670</v>
      </c>
      <c r="N61" s="21">
        <v>608712</v>
      </c>
      <c r="O61" s="272"/>
      <c r="P61" s="272"/>
      <c r="Q61" s="272"/>
      <c r="R61" s="272"/>
    </row>
    <row r="62" spans="1:18" x14ac:dyDescent="0.25">
      <c r="A62" s="20" t="s">
        <v>57</v>
      </c>
      <c r="B62" s="21">
        <v>5092</v>
      </c>
      <c r="C62" s="21">
        <v>3291</v>
      </c>
      <c r="D62" s="21">
        <v>2939</v>
      </c>
      <c r="E62" s="21">
        <v>3522.1951836305102</v>
      </c>
      <c r="F62" s="21">
        <v>3030.4938003160401</v>
      </c>
      <c r="G62" s="21">
        <v>3968.5914897747298</v>
      </c>
      <c r="H62" s="21">
        <v>2729</v>
      </c>
      <c r="I62" s="21">
        <v>2492.10363221035</v>
      </c>
      <c r="J62" s="21">
        <v>2830.32052084923</v>
      </c>
      <c r="K62" s="21">
        <v>6292</v>
      </c>
      <c r="L62" s="21">
        <v>2630</v>
      </c>
      <c r="M62" s="21">
        <v>5845</v>
      </c>
      <c r="N62" s="21">
        <v>3168</v>
      </c>
      <c r="O62" s="272"/>
      <c r="P62" s="272"/>
      <c r="Q62" s="272"/>
      <c r="R62" s="272"/>
    </row>
    <row r="63" spans="1:18" ht="15.75" thickBot="1" x14ac:dyDescent="0.3">
      <c r="A63" s="22" t="s">
        <v>49</v>
      </c>
      <c r="B63" s="23">
        <v>6991542</v>
      </c>
      <c r="C63" s="23">
        <v>6840973</v>
      </c>
      <c r="D63" s="23">
        <v>6677209</v>
      </c>
      <c r="E63" s="23">
        <v>7457217.6922359299</v>
      </c>
      <c r="F63" s="23">
        <v>7699745.6172028203</v>
      </c>
      <c r="G63" s="23">
        <v>7616974.5914897798</v>
      </c>
      <c r="H63" s="23">
        <v>7754294</v>
      </c>
      <c r="I63" s="23">
        <v>7778902.0126237096</v>
      </c>
      <c r="J63" s="23">
        <v>7912932.2159192804</v>
      </c>
      <c r="K63" s="23">
        <v>8072041</v>
      </c>
      <c r="L63" s="23">
        <f>SUM(L58:L62)</f>
        <v>8020892</v>
      </c>
      <c r="M63" s="23">
        <f>SUM(M58:M62)</f>
        <v>7948717</v>
      </c>
      <c r="N63" s="23">
        <f>SUM(N58:N62)</f>
        <v>8061137</v>
      </c>
      <c r="O63" s="289"/>
      <c r="P63" s="289"/>
      <c r="Q63" s="289"/>
      <c r="R63" s="289"/>
    </row>
    <row r="64" spans="1:18" ht="15.75" thickTop="1" x14ac:dyDescent="0.25">
      <c r="A64" s="35" t="s">
        <v>58</v>
      </c>
      <c r="N64" s="285"/>
      <c r="O64" s="285"/>
      <c r="P64" s="285"/>
      <c r="Q64" s="285"/>
      <c r="R64" s="285"/>
    </row>
    <row r="65" spans="1:1" x14ac:dyDescent="0.25">
      <c r="A65" s="35" t="s">
        <v>59</v>
      </c>
    </row>
    <row r="83" spans="1:25" x14ac:dyDescent="0.25">
      <c r="A83" s="35"/>
      <c r="B83" s="36"/>
      <c r="C83" s="36"/>
    </row>
    <row r="84" spans="1:25" x14ac:dyDescent="0.25">
      <c r="A84" s="27" t="s">
        <v>265</v>
      </c>
      <c r="B84" s="36"/>
      <c r="C84" s="36"/>
    </row>
    <row r="85" spans="1:25" x14ac:dyDescent="0.25">
      <c r="A85" s="28" t="s">
        <v>50</v>
      </c>
      <c r="B85" s="36"/>
      <c r="C85" s="36"/>
    </row>
    <row r="87" spans="1:25" ht="38.25" customHeight="1" x14ac:dyDescent="0.25">
      <c r="A87" s="314" t="s">
        <v>2</v>
      </c>
      <c r="B87" s="314"/>
      <c r="C87" s="314"/>
      <c r="D87" s="314"/>
      <c r="E87" s="314"/>
      <c r="F87" s="314"/>
      <c r="G87" s="314"/>
      <c r="H87" s="314"/>
      <c r="I87" s="314"/>
      <c r="J87" s="314"/>
      <c r="K87" s="314"/>
      <c r="L87" s="314"/>
      <c r="M87" s="314"/>
      <c r="N87" s="314"/>
      <c r="O87" s="314"/>
      <c r="P87" s="314"/>
    </row>
    <row r="88" spans="1:25" ht="10.5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25" x14ac:dyDescent="0.25">
      <c r="A89" s="312" t="s">
        <v>60</v>
      </c>
      <c r="B89" s="312"/>
      <c r="C89" s="312"/>
      <c r="D89" s="312"/>
      <c r="E89" s="312"/>
      <c r="F89" s="312"/>
      <c r="G89" s="312"/>
      <c r="H89" s="312"/>
      <c r="I89" s="312"/>
      <c r="J89" s="312"/>
      <c r="K89" s="312"/>
      <c r="L89" s="312"/>
      <c r="M89" s="312"/>
      <c r="N89" s="312"/>
      <c r="O89" s="312"/>
      <c r="P89" s="312"/>
    </row>
    <row r="92" spans="1:25" ht="15.75" thickBot="1" x14ac:dyDescent="0.3">
      <c r="F92" s="301" t="s">
        <v>255</v>
      </c>
      <c r="G92" s="23"/>
      <c r="H92" s="37" t="s">
        <v>61</v>
      </c>
      <c r="I92" s="37" t="s">
        <v>62</v>
      </c>
      <c r="J92" s="37" t="s">
        <v>63</v>
      </c>
    </row>
    <row r="93" spans="1:25" ht="16.5" thickTop="1" thickBot="1" x14ac:dyDescent="0.3">
      <c r="F93" s="17"/>
      <c r="G93" s="17"/>
      <c r="H93" s="38" t="s">
        <v>64</v>
      </c>
      <c r="I93" s="38" t="s">
        <v>64</v>
      </c>
      <c r="J93" s="32"/>
    </row>
    <row r="94" spans="1:25" ht="15" customHeight="1" x14ac:dyDescent="0.25">
      <c r="F94" s="39" t="s">
        <v>53</v>
      </c>
      <c r="G94" s="21"/>
      <c r="H94" s="21">
        <v>2899795</v>
      </c>
      <c r="I94" s="272">
        <v>9862789</v>
      </c>
      <c r="J94" s="40">
        <f t="shared" ref="J94:J99" si="0">H94/I94</f>
        <v>0.29401369125913573</v>
      </c>
      <c r="T94" s="31"/>
      <c r="U94" s="31"/>
      <c r="V94" s="31"/>
      <c r="W94" s="31"/>
      <c r="X94" s="31"/>
      <c r="Y94" s="31"/>
    </row>
    <row r="95" spans="1:25" ht="15" customHeight="1" x14ac:dyDescent="0.25">
      <c r="F95" s="39" t="s">
        <v>54</v>
      </c>
      <c r="G95" s="21"/>
      <c r="H95" s="21">
        <v>1516769</v>
      </c>
      <c r="I95" s="272">
        <v>8267143</v>
      </c>
      <c r="J95" s="40">
        <f t="shared" si="0"/>
        <v>0.18346954927476156</v>
      </c>
      <c r="T95" s="31"/>
      <c r="U95" s="31"/>
      <c r="V95" s="31"/>
      <c r="W95" s="31"/>
      <c r="X95" s="31"/>
      <c r="Y95" s="31"/>
    </row>
    <row r="96" spans="1:25" ht="15" customHeight="1" x14ac:dyDescent="0.25">
      <c r="F96" s="39" t="s">
        <v>55</v>
      </c>
      <c r="G96" s="21"/>
      <c r="H96" s="21">
        <v>3032693</v>
      </c>
      <c r="I96" s="272">
        <v>12972183</v>
      </c>
      <c r="J96" s="40">
        <f t="shared" si="0"/>
        <v>0.23378432142068917</v>
      </c>
      <c r="T96" s="31"/>
      <c r="U96" s="290"/>
      <c r="V96" s="290"/>
      <c r="W96" s="290"/>
      <c r="X96" s="31"/>
      <c r="Y96" s="31"/>
    </row>
    <row r="97" spans="6:25" ht="15" customHeight="1" x14ac:dyDescent="0.25">
      <c r="F97" s="39" t="s">
        <v>56</v>
      </c>
      <c r="G97" s="21"/>
      <c r="H97" s="21">
        <v>608712</v>
      </c>
      <c r="I97" s="272">
        <v>2724962</v>
      </c>
      <c r="J97" s="40">
        <f t="shared" si="0"/>
        <v>0.22338366553368449</v>
      </c>
      <c r="T97" s="31"/>
      <c r="U97" s="31"/>
      <c r="V97" s="31"/>
      <c r="W97" s="31"/>
      <c r="X97" s="31"/>
      <c r="Y97" s="31"/>
    </row>
    <row r="98" spans="6:25" x14ac:dyDescent="0.25">
      <c r="F98" s="39" t="s">
        <v>57</v>
      </c>
      <c r="G98" s="21"/>
      <c r="H98" s="21">
        <v>3168</v>
      </c>
      <c r="I98" s="272">
        <v>31435</v>
      </c>
      <c r="J98" s="40">
        <f t="shared" si="0"/>
        <v>0.10077938603467472</v>
      </c>
      <c r="T98" s="31"/>
      <c r="U98" s="267"/>
      <c r="V98" s="31"/>
      <c r="W98" s="31"/>
      <c r="X98" s="31"/>
      <c r="Y98" s="31"/>
    </row>
    <row r="99" spans="6:25" ht="15.75" customHeight="1" thickBot="1" x14ac:dyDescent="0.3">
      <c r="F99" s="311" t="s">
        <v>65</v>
      </c>
      <c r="G99" s="311"/>
      <c r="H99" s="23">
        <v>8061137</v>
      </c>
      <c r="I99" s="278">
        <v>33858512</v>
      </c>
      <c r="J99" s="41">
        <f t="shared" si="0"/>
        <v>0.23808302621213834</v>
      </c>
      <c r="T99" s="31"/>
      <c r="U99" s="31"/>
      <c r="V99" s="31"/>
      <c r="W99" s="31"/>
      <c r="X99" s="31"/>
      <c r="Y99" s="31"/>
    </row>
    <row r="100" spans="6:25" ht="15.75" customHeight="1" thickTop="1" x14ac:dyDescent="0.25">
      <c r="F100" s="42"/>
      <c r="G100" s="42"/>
      <c r="H100" s="43"/>
      <c r="I100" s="43"/>
      <c r="J100" s="44"/>
      <c r="T100" s="31"/>
      <c r="U100" s="31"/>
      <c r="V100" s="31"/>
      <c r="W100" s="31"/>
      <c r="X100" s="31"/>
      <c r="Y100" s="31"/>
    </row>
    <row r="101" spans="6:25" ht="15.75" customHeight="1" x14ac:dyDescent="0.25">
      <c r="F101" s="42"/>
      <c r="G101" s="42"/>
      <c r="H101" s="43"/>
      <c r="I101" s="43"/>
      <c r="J101" s="44"/>
      <c r="T101" s="31"/>
      <c r="U101" s="31"/>
      <c r="V101" s="31"/>
      <c r="W101" s="31"/>
      <c r="X101" s="31"/>
      <c r="Y101" s="31"/>
    </row>
    <row r="102" spans="6:25" ht="15" customHeight="1" x14ac:dyDescent="0.25">
      <c r="T102" s="31"/>
      <c r="U102" s="31"/>
      <c r="V102" s="31"/>
      <c r="W102" s="31"/>
      <c r="X102" s="31"/>
      <c r="Y102" s="31"/>
    </row>
    <row r="103" spans="6:25" x14ac:dyDescent="0.25">
      <c r="T103" s="31"/>
      <c r="U103" s="31"/>
      <c r="V103" s="31"/>
      <c r="W103" s="31"/>
      <c r="X103" s="31"/>
      <c r="Y103" s="31"/>
    </row>
    <row r="120" spans="1:18" x14ac:dyDescent="0.25">
      <c r="A120" s="27" t="s">
        <v>265</v>
      </c>
      <c r="B120" s="45"/>
      <c r="C120" s="45"/>
      <c r="D120" s="45"/>
      <c r="E120" s="45"/>
      <c r="F120" s="45"/>
      <c r="G120" s="45"/>
      <c r="H120" s="45"/>
    </row>
    <row r="121" spans="1:18" x14ac:dyDescent="0.25">
      <c r="A121" s="46" t="s">
        <v>66</v>
      </c>
      <c r="B121" s="45"/>
      <c r="C121" s="45"/>
      <c r="D121" s="45"/>
      <c r="E121" s="45"/>
      <c r="F121" s="45"/>
      <c r="G121" s="45"/>
      <c r="H121" s="45"/>
      <c r="P121" s="47"/>
      <c r="Q121" s="47"/>
      <c r="R121" s="47"/>
    </row>
    <row r="122" spans="1:18" x14ac:dyDescent="0.25">
      <c r="A122" s="46" t="s">
        <v>67</v>
      </c>
      <c r="B122" s="48"/>
      <c r="C122" s="48"/>
      <c r="D122" s="48"/>
      <c r="E122" s="48"/>
      <c r="F122" s="48"/>
      <c r="G122" s="48"/>
      <c r="H122" s="48"/>
    </row>
  </sheetData>
  <mergeCells count="11">
    <mergeCell ref="A1:Q1"/>
    <mergeCell ref="A3:Q3"/>
    <mergeCell ref="B6:O6"/>
    <mergeCell ref="B14:J14"/>
    <mergeCell ref="A43:P43"/>
    <mergeCell ref="F99:G99"/>
    <mergeCell ref="A45:P45"/>
    <mergeCell ref="E56:G56"/>
    <mergeCell ref="A87:P87"/>
    <mergeCell ref="A89:P89"/>
    <mergeCell ref="B47:O47"/>
  </mergeCells>
  <conditionalFormatting sqref="A83">
    <cfRule type="cellIs" dxfId="22" priority="2" operator="equal">
      <formula>0</formula>
    </cfRule>
  </conditionalFormatting>
  <conditionalFormatting sqref="A64">
    <cfRule type="cellIs" dxfId="21" priority="3" operator="equal">
      <formula>0</formula>
    </cfRule>
  </conditionalFormatting>
  <conditionalFormatting sqref="A65">
    <cfRule type="cellIs" dxfId="20" priority="4" operator="equal">
      <formula>0</formula>
    </cfRule>
  </conditionalFormatting>
  <hyperlinks>
    <hyperlink ref="A41" r:id="rId1"/>
    <hyperlink ref="A85" r:id="rId2"/>
    <hyperlink ref="A121" r:id="rId3"/>
    <hyperlink ref="A122" r:id="rId4"/>
  </hyperlinks>
  <pageMargins left="0.7" right="0.7" top="0.75" bottom="0.75" header="0.51180555555555496" footer="0.51180555555555496"/>
  <pageSetup paperSize="9" firstPageNumber="0" fitToHeight="0" orientation="landscape" horizontalDpi="300" verticalDpi="300"/>
  <rowBreaks count="2" manualBreakCount="2">
    <brk id="42" max="16383" man="1"/>
    <brk id="86" max="16383" man="1"/>
  </rowBreaks>
  <ignoredErrors>
    <ignoredError sqref="L63:N63 L20" formulaRange="1"/>
  </ignoredErrors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90" zoomScaleNormal="90" workbookViewId="0">
      <selection activeCell="W17" sqref="W17"/>
    </sheetView>
  </sheetViews>
  <sheetFormatPr defaultColWidth="8.7109375" defaultRowHeight="15" x14ac:dyDescent="0.25"/>
  <cols>
    <col min="1" max="1" width="21.7109375" customWidth="1"/>
    <col min="2" max="2" width="11.42578125"/>
    <col min="3" max="13" width="9.7109375" customWidth="1"/>
    <col min="14" max="16" width="9.7109375" bestFit="1" customWidth="1"/>
    <col min="17" max="17" width="10.7109375" customWidth="1"/>
    <col min="18" max="1025" width="9.28515625" customWidth="1"/>
  </cols>
  <sheetData>
    <row r="1" spans="1:17" ht="26.25" x14ac:dyDescent="0.25">
      <c r="A1" s="317" t="s">
        <v>6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</row>
    <row r="3" spans="1:17" x14ac:dyDescent="0.25">
      <c r="A3" s="316" t="s">
        <v>116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</row>
    <row r="5" spans="1:17" ht="16.5" thickBot="1" x14ac:dyDescent="0.3">
      <c r="A5" s="15"/>
      <c r="B5" s="29"/>
      <c r="C5" s="30"/>
      <c r="D5" s="15"/>
      <c r="E5" s="29"/>
      <c r="F5" s="30"/>
      <c r="G5" s="15"/>
      <c r="H5" s="29"/>
      <c r="I5" s="30"/>
      <c r="J5" s="15"/>
      <c r="K5" s="29"/>
      <c r="L5" s="30"/>
      <c r="M5" s="67"/>
      <c r="N5" s="68"/>
    </row>
    <row r="6" spans="1:17" ht="16.5" thickTop="1" thickBot="1" x14ac:dyDescent="0.3">
      <c r="A6" s="17"/>
      <c r="B6" s="32">
        <v>2008</v>
      </c>
      <c r="C6" s="32">
        <v>2009</v>
      </c>
      <c r="D6" s="32">
        <v>2010</v>
      </c>
      <c r="E6" s="32">
        <v>2011</v>
      </c>
      <c r="F6" s="32">
        <v>2012</v>
      </c>
      <c r="G6" s="32">
        <v>2013</v>
      </c>
      <c r="H6" s="32">
        <v>2014</v>
      </c>
      <c r="I6" s="32">
        <v>2015</v>
      </c>
      <c r="J6" s="32">
        <v>2016</v>
      </c>
      <c r="K6" s="32">
        <v>2017</v>
      </c>
      <c r="L6" s="32">
        <v>2018</v>
      </c>
      <c r="M6" s="70">
        <v>2019</v>
      </c>
      <c r="N6" s="70">
        <v>2020</v>
      </c>
      <c r="O6" s="70">
        <v>2021</v>
      </c>
      <c r="P6" s="70">
        <v>2022</v>
      </c>
      <c r="Q6" s="70">
        <v>2023</v>
      </c>
    </row>
    <row r="7" spans="1:17" x14ac:dyDescent="0.25">
      <c r="A7" s="71" t="s">
        <v>117</v>
      </c>
      <c r="B7" s="21">
        <v>6743</v>
      </c>
      <c r="C7" s="21">
        <v>6522</v>
      </c>
      <c r="D7" s="21">
        <v>6435</v>
      </c>
      <c r="E7" s="21">
        <v>6210</v>
      </c>
      <c r="F7" s="21">
        <v>5983</v>
      </c>
      <c r="G7" s="21">
        <v>5919</v>
      </c>
      <c r="H7" s="21">
        <v>5916</v>
      </c>
      <c r="I7" s="21">
        <v>5952</v>
      </c>
      <c r="J7" s="21">
        <v>5972</v>
      </c>
      <c r="K7" s="21">
        <v>5974</v>
      </c>
      <c r="L7" s="21">
        <v>5954</v>
      </c>
      <c r="M7" s="21">
        <v>5930</v>
      </c>
      <c r="N7" s="21">
        <v>5924</v>
      </c>
      <c r="O7" s="21">
        <v>5849</v>
      </c>
      <c r="P7" s="21">
        <v>5788</v>
      </c>
      <c r="Q7" s="21">
        <v>5736</v>
      </c>
    </row>
    <row r="8" spans="1:17" x14ac:dyDescent="0.25">
      <c r="A8" s="71" t="s">
        <v>72</v>
      </c>
      <c r="B8" s="21">
        <v>7695717</v>
      </c>
      <c r="C8" s="21">
        <v>7723474</v>
      </c>
      <c r="D8" s="21">
        <v>7804890</v>
      </c>
      <c r="E8" s="21">
        <v>7831406</v>
      </c>
      <c r="F8" s="21">
        <v>7770794</v>
      </c>
      <c r="G8" s="21">
        <v>7845593</v>
      </c>
      <c r="H8" s="21">
        <v>8031222</v>
      </c>
      <c r="I8" s="21">
        <v>8406817</v>
      </c>
      <c r="J8" s="21">
        <v>8721551</v>
      </c>
      <c r="K8" s="21">
        <v>8989144</v>
      </c>
      <c r="L8" s="21">
        <v>9166423</v>
      </c>
      <c r="M8" s="21">
        <v>9414802</v>
      </c>
      <c r="N8" s="21">
        <v>9572904</v>
      </c>
      <c r="O8" s="21">
        <v>9731799</v>
      </c>
      <c r="P8" s="21">
        <v>9772474</v>
      </c>
      <c r="Q8" s="21">
        <v>9852014</v>
      </c>
    </row>
    <row r="9" spans="1:17" ht="15.75" thickBot="1" x14ac:dyDescent="0.3">
      <c r="A9" s="72" t="s">
        <v>73</v>
      </c>
      <c r="B9" s="73">
        <v>1141.2897819961399</v>
      </c>
      <c r="C9" s="73">
        <v>1184.21864458755</v>
      </c>
      <c r="D9" s="73">
        <v>1212.8811188811201</v>
      </c>
      <c r="E9" s="73">
        <v>1261.0959742350999</v>
      </c>
      <c r="F9" s="73">
        <v>1298.8123015209801</v>
      </c>
      <c r="G9" s="73">
        <v>1325.4929886805201</v>
      </c>
      <c r="H9" s="73">
        <v>1357.5425963488799</v>
      </c>
      <c r="I9" s="73">
        <v>1412.4356518817201</v>
      </c>
      <c r="J9" s="73">
        <v>1460.4070663094401</v>
      </c>
      <c r="K9" s="73">
        <v>1504.7110813525301</v>
      </c>
      <c r="L9" s="73">
        <v>1539.54030903594</v>
      </c>
      <c r="M9" s="73">
        <f>M8/M7</f>
        <v>1587.656323777403</v>
      </c>
      <c r="N9" s="73">
        <f>N8/N7</f>
        <v>1615.9527346387576</v>
      </c>
      <c r="O9" s="73">
        <f>O8/O7</f>
        <v>1663.8398016755</v>
      </c>
      <c r="P9" s="73">
        <f t="shared" ref="P9:Q9" si="0">P8/P7</f>
        <v>1688.4025570145127</v>
      </c>
      <c r="Q9" s="73">
        <f t="shared" si="0"/>
        <v>1717.5756624825663</v>
      </c>
    </row>
    <row r="10" spans="1:17" ht="15.75" thickTop="1" x14ac:dyDescent="0.25">
      <c r="A10" s="53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7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  <row r="32" spans="1:1" x14ac:dyDescent="0.25">
      <c r="A32" s="74" t="s">
        <v>265</v>
      </c>
    </row>
    <row r="33" spans="1:1" x14ac:dyDescent="0.25">
      <c r="A33" s="46" t="s">
        <v>118</v>
      </c>
    </row>
  </sheetData>
  <mergeCells count="2">
    <mergeCell ref="A1:Q1"/>
    <mergeCell ref="A3:Q3"/>
  </mergeCells>
  <hyperlinks>
    <hyperlink ref="A33" r:id="rId1"/>
  </hyperlinks>
  <printOptions horizontalCentered="1" verticalCentered="1"/>
  <pageMargins left="0.70833333333333304" right="0.70833333333333304" top="0.74791666666666701" bottom="0.74791666666666701" header="0.51180555555555496" footer="0.51180555555555496"/>
  <pageSetup paperSize="9" scale="87" firstPageNumber="0" orientation="landscape" horizontalDpi="300" verticalDpi="30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90" zoomScaleNormal="90" workbookViewId="0">
      <selection activeCell="T81" sqref="T81"/>
    </sheetView>
  </sheetViews>
  <sheetFormatPr defaultColWidth="8.7109375" defaultRowHeight="15" x14ac:dyDescent="0.25"/>
  <cols>
    <col min="1" max="1" width="12.5703125" customWidth="1"/>
    <col min="2" max="2" width="11.5703125" customWidth="1"/>
    <col min="3" max="3" width="15" customWidth="1"/>
    <col min="4" max="4" width="10.42578125" customWidth="1"/>
    <col min="5" max="5" width="17.7109375" customWidth="1"/>
    <col min="6" max="6" width="16" customWidth="1"/>
    <col min="7" max="7" width="12" customWidth="1"/>
    <col min="8" max="8" width="12.42578125" customWidth="1"/>
    <col min="9" max="9" width="13.5703125" customWidth="1"/>
    <col min="10" max="10" width="9.28515625" customWidth="1"/>
    <col min="11" max="11" width="10.42578125" customWidth="1"/>
    <col min="12" max="16" width="9.28515625" customWidth="1"/>
    <col min="17" max="17" width="15.5703125" customWidth="1"/>
    <col min="18" max="1025" width="9.28515625" customWidth="1"/>
  </cols>
  <sheetData>
    <row r="1" spans="1:14" ht="40.5" customHeight="1" x14ac:dyDescent="0.25">
      <c r="A1" s="315" t="s">
        <v>6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</row>
    <row r="2" spans="1:14" ht="10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4" x14ac:dyDescent="0.25">
      <c r="A3" s="316" t="s">
        <v>254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</row>
    <row r="6" spans="1:14" ht="30" x14ac:dyDescent="0.25">
      <c r="E6" s="49" t="s">
        <v>7</v>
      </c>
      <c r="F6" s="49" t="s">
        <v>68</v>
      </c>
      <c r="G6" s="49" t="s">
        <v>69</v>
      </c>
      <c r="H6" s="50" t="s">
        <v>70</v>
      </c>
    </row>
    <row r="7" spans="1:14" x14ac:dyDescent="0.25">
      <c r="E7" s="20" t="s">
        <v>45</v>
      </c>
      <c r="F7" s="51">
        <v>1515</v>
      </c>
      <c r="G7" s="51">
        <v>2263742</v>
      </c>
      <c r="H7" s="51">
        <f>G7/F7</f>
        <v>1494.2191419141914</v>
      </c>
      <c r="J7" s="21"/>
      <c r="K7" s="21"/>
      <c r="L7" s="21"/>
    </row>
    <row r="8" spans="1:14" x14ac:dyDescent="0.25">
      <c r="E8" s="20" t="s">
        <v>46</v>
      </c>
      <c r="F8" s="52">
        <v>945</v>
      </c>
      <c r="G8" s="52">
        <v>1273971</v>
      </c>
      <c r="H8" s="51">
        <f>G8/F8</f>
        <v>1348.1174603174604</v>
      </c>
      <c r="J8" s="21"/>
      <c r="K8" s="21"/>
      <c r="L8" s="21"/>
    </row>
    <row r="9" spans="1:14" x14ac:dyDescent="0.25">
      <c r="E9" s="20" t="s">
        <v>48</v>
      </c>
      <c r="F9" s="52">
        <v>404</v>
      </c>
      <c r="G9" s="52">
        <v>686586</v>
      </c>
      <c r="H9" s="51">
        <f>G9/F9</f>
        <v>1699.470297029703</v>
      </c>
      <c r="J9" s="21"/>
      <c r="K9" s="21"/>
      <c r="L9" s="21"/>
    </row>
    <row r="10" spans="1:14" x14ac:dyDescent="0.25">
      <c r="E10" s="20" t="s">
        <v>47</v>
      </c>
      <c r="F10" s="52">
        <v>2872</v>
      </c>
      <c r="G10" s="52">
        <v>5627715</v>
      </c>
      <c r="H10" s="51">
        <f>G10/F10</f>
        <v>1959.5107938718663</v>
      </c>
      <c r="J10" s="21"/>
      <c r="K10" s="21"/>
      <c r="L10" s="21"/>
    </row>
    <row r="11" spans="1:14" x14ac:dyDescent="0.25">
      <c r="E11" s="53" t="s">
        <v>49</v>
      </c>
      <c r="F11" s="54">
        <f>SUM(F7:F10)</f>
        <v>5736</v>
      </c>
      <c r="G11" s="54">
        <f>SUM(G7:G10)</f>
        <v>9852014</v>
      </c>
      <c r="H11" s="54">
        <f>G11/F11</f>
        <v>1717.5756624825663</v>
      </c>
      <c r="J11" s="34"/>
      <c r="K11" s="34"/>
      <c r="L11" s="34"/>
      <c r="M11" s="31"/>
    </row>
    <row r="12" spans="1:14" x14ac:dyDescent="0.25">
      <c r="E12" s="55"/>
      <c r="J12" s="31"/>
      <c r="K12" s="31"/>
      <c r="L12" s="31"/>
      <c r="M12" s="31"/>
    </row>
    <row r="13" spans="1:14" x14ac:dyDescent="0.25">
      <c r="B13" s="56"/>
      <c r="J13" s="31"/>
      <c r="K13" s="31"/>
      <c r="L13" s="31"/>
      <c r="M13" s="31"/>
    </row>
    <row r="14" spans="1:14" x14ac:dyDescent="0.25">
      <c r="B14" s="57"/>
    </row>
    <row r="44" spans="1:14" x14ac:dyDescent="0.25">
      <c r="A44" s="56" t="s">
        <v>265</v>
      </c>
      <c r="B44" s="56"/>
    </row>
    <row r="45" spans="1:14" x14ac:dyDescent="0.25">
      <c r="A45" s="57" t="s">
        <v>71</v>
      </c>
      <c r="B45" s="57"/>
    </row>
    <row r="47" spans="1:14" ht="33" customHeight="1" x14ac:dyDescent="0.25">
      <c r="A47" s="314" t="s">
        <v>6</v>
      </c>
      <c r="B47" s="314"/>
      <c r="C47" s="314"/>
      <c r="D47" s="314"/>
      <c r="E47" s="314"/>
      <c r="F47" s="314"/>
      <c r="G47" s="314"/>
      <c r="H47" s="314"/>
      <c r="I47" s="314"/>
      <c r="J47" s="314"/>
      <c r="K47" s="314"/>
      <c r="L47" s="314"/>
      <c r="M47" s="314"/>
      <c r="N47" s="314"/>
    </row>
    <row r="49" spans="1:20" x14ac:dyDescent="0.25">
      <c r="A49" s="312" t="s">
        <v>264</v>
      </c>
      <c r="B49" s="312"/>
      <c r="C49" s="312"/>
      <c r="D49" s="312"/>
      <c r="E49" s="312"/>
      <c r="F49" s="312"/>
      <c r="G49" s="312"/>
      <c r="H49" s="312"/>
      <c r="I49" s="312"/>
      <c r="J49" s="312"/>
      <c r="K49" s="312"/>
      <c r="L49" s="312"/>
      <c r="M49" s="312"/>
      <c r="N49" s="312"/>
    </row>
    <row r="51" spans="1:20" ht="15.75" customHeight="1" x14ac:dyDescent="0.25">
      <c r="C51" s="18" t="s">
        <v>8</v>
      </c>
      <c r="D51" s="323" t="s">
        <v>68</v>
      </c>
      <c r="E51" s="323"/>
      <c r="F51" s="323"/>
      <c r="G51" s="323" t="s">
        <v>72</v>
      </c>
      <c r="H51" s="323"/>
      <c r="I51" s="323"/>
      <c r="J51" s="323" t="s">
        <v>73</v>
      </c>
      <c r="K51" s="323"/>
      <c r="L51" s="323"/>
      <c r="P51" s="31"/>
      <c r="Q51" s="58"/>
      <c r="R51" s="58"/>
      <c r="S51" s="58"/>
      <c r="T51" s="31"/>
    </row>
    <row r="52" spans="1:20" x14ac:dyDescent="0.25">
      <c r="C52" s="59" t="s">
        <v>74</v>
      </c>
      <c r="D52" s="21">
        <v>50</v>
      </c>
      <c r="E52" s="283">
        <v>50</v>
      </c>
      <c r="F52" s="283"/>
      <c r="G52" s="21">
        <v>71309</v>
      </c>
      <c r="H52" s="283">
        <v>70697</v>
      </c>
      <c r="I52" s="283"/>
      <c r="J52" s="21">
        <f t="shared" ref="J52:J63" si="0">G52/D52</f>
        <v>1426.18</v>
      </c>
      <c r="K52" s="282">
        <v>1408.13725490196</v>
      </c>
      <c r="L52" s="282"/>
      <c r="P52" s="31"/>
      <c r="Q52" s="59"/>
      <c r="R52" s="31"/>
      <c r="S52" s="31"/>
      <c r="T52" s="31"/>
    </row>
    <row r="53" spans="1:20" x14ac:dyDescent="0.25">
      <c r="C53" s="59" t="s">
        <v>75</v>
      </c>
      <c r="D53" s="21">
        <v>295</v>
      </c>
      <c r="E53" s="283">
        <v>298</v>
      </c>
      <c r="F53" s="283"/>
      <c r="G53" s="21">
        <v>496628</v>
      </c>
      <c r="H53" s="283">
        <v>477811</v>
      </c>
      <c r="I53" s="283"/>
      <c r="J53" s="21">
        <f t="shared" si="0"/>
        <v>1683.4847457627118</v>
      </c>
      <c r="K53" s="282">
        <v>1584.9093959731499</v>
      </c>
      <c r="L53" s="282"/>
      <c r="P53" s="31"/>
      <c r="Q53" s="59"/>
      <c r="R53" s="31"/>
      <c r="S53" s="31"/>
      <c r="T53" s="31"/>
    </row>
    <row r="54" spans="1:20" x14ac:dyDescent="0.25">
      <c r="C54" s="59" t="s">
        <v>76</v>
      </c>
      <c r="D54" s="21">
        <v>8</v>
      </c>
      <c r="E54" s="283">
        <v>9</v>
      </c>
      <c r="F54" s="283"/>
      <c r="G54" s="21">
        <v>6343</v>
      </c>
      <c r="H54" s="283">
        <v>6893</v>
      </c>
      <c r="I54" s="283"/>
      <c r="J54" s="21">
        <f t="shared" si="0"/>
        <v>792.875</v>
      </c>
      <c r="K54" s="282">
        <v>728.4</v>
      </c>
      <c r="L54" s="282"/>
      <c r="P54" s="31"/>
      <c r="Q54" s="59"/>
      <c r="R54" s="31"/>
      <c r="S54" s="31"/>
      <c r="T54" s="31"/>
    </row>
    <row r="55" spans="1:20" x14ac:dyDescent="0.25">
      <c r="C55" s="59" t="s">
        <v>77</v>
      </c>
      <c r="D55" s="21">
        <v>33</v>
      </c>
      <c r="E55" s="283">
        <v>31</v>
      </c>
      <c r="F55" s="283"/>
      <c r="G55" s="21">
        <v>47358</v>
      </c>
      <c r="H55" s="283">
        <v>41220</v>
      </c>
      <c r="I55" s="283"/>
      <c r="J55" s="21">
        <f t="shared" si="0"/>
        <v>1435.090909090909</v>
      </c>
      <c r="K55" s="282">
        <v>1205.03125</v>
      </c>
      <c r="L55" s="282"/>
      <c r="P55" s="31"/>
      <c r="Q55" s="59"/>
      <c r="R55" s="31"/>
      <c r="S55" s="31"/>
      <c r="T55" s="31"/>
    </row>
    <row r="56" spans="1:20" x14ac:dyDescent="0.25">
      <c r="C56" s="59" t="s">
        <v>78</v>
      </c>
      <c r="D56" s="21">
        <v>1</v>
      </c>
      <c r="E56" s="283">
        <v>1</v>
      </c>
      <c r="F56" s="283"/>
      <c r="G56" s="21">
        <v>600</v>
      </c>
      <c r="H56" s="283">
        <v>600</v>
      </c>
      <c r="I56" s="283"/>
      <c r="J56" s="21">
        <f t="shared" si="0"/>
        <v>600</v>
      </c>
      <c r="K56" s="282">
        <v>600</v>
      </c>
      <c r="L56" s="282"/>
      <c r="P56" s="31"/>
      <c r="Q56" s="59"/>
      <c r="R56" s="31"/>
      <c r="S56" s="31"/>
      <c r="T56" s="31"/>
    </row>
    <row r="57" spans="1:20" x14ac:dyDescent="0.25">
      <c r="C57" s="59" t="s">
        <v>79</v>
      </c>
      <c r="D57" s="21">
        <v>99</v>
      </c>
      <c r="E57" s="283">
        <v>102</v>
      </c>
      <c r="F57" s="283"/>
      <c r="G57" s="21">
        <v>175369</v>
      </c>
      <c r="H57" s="283">
        <v>163930</v>
      </c>
      <c r="I57" s="283"/>
      <c r="J57" s="21">
        <f t="shared" si="0"/>
        <v>1771.4040404040404</v>
      </c>
      <c r="K57" s="282">
        <v>1518.4134615384601</v>
      </c>
      <c r="L57" s="282"/>
      <c r="P57" s="31"/>
      <c r="Q57" s="59"/>
      <c r="R57" s="31"/>
      <c r="S57" s="31"/>
      <c r="T57" s="31"/>
    </row>
    <row r="58" spans="1:20" x14ac:dyDescent="0.25">
      <c r="C58" s="59" t="s">
        <v>80</v>
      </c>
      <c r="D58" s="21">
        <v>272</v>
      </c>
      <c r="E58" s="283">
        <v>293</v>
      </c>
      <c r="F58" s="283"/>
      <c r="G58" s="21">
        <v>422952</v>
      </c>
      <c r="H58" s="283">
        <v>410567</v>
      </c>
      <c r="I58" s="283"/>
      <c r="J58" s="21">
        <f t="shared" si="0"/>
        <v>1554.9705882352941</v>
      </c>
      <c r="K58" s="282">
        <v>1368.82413793103</v>
      </c>
      <c r="L58" s="282"/>
      <c r="P58" s="31"/>
      <c r="Q58" s="59"/>
      <c r="R58" s="31"/>
      <c r="S58" s="31"/>
      <c r="T58" s="31"/>
    </row>
    <row r="59" spans="1:20" x14ac:dyDescent="0.25">
      <c r="C59" s="59" t="s">
        <v>81</v>
      </c>
      <c r="D59" s="21">
        <v>42</v>
      </c>
      <c r="E59" s="283">
        <v>45</v>
      </c>
      <c r="F59" s="283"/>
      <c r="G59" s="21">
        <v>74329</v>
      </c>
      <c r="H59" s="283">
        <v>76325</v>
      </c>
      <c r="I59" s="283"/>
      <c r="J59" s="21">
        <f t="shared" si="0"/>
        <v>1769.7380952380952</v>
      </c>
      <c r="K59" s="282">
        <v>1708.4523809523801</v>
      </c>
      <c r="L59" s="282"/>
      <c r="P59" s="31"/>
      <c r="Q59" s="59"/>
      <c r="R59" s="31"/>
      <c r="S59" s="31"/>
      <c r="T59" s="31"/>
    </row>
    <row r="60" spans="1:20" x14ac:dyDescent="0.25">
      <c r="C60" s="59" t="s">
        <v>82</v>
      </c>
      <c r="D60" s="21">
        <v>51</v>
      </c>
      <c r="E60" s="283">
        <v>56</v>
      </c>
      <c r="F60" s="283"/>
      <c r="G60" s="21">
        <v>93960</v>
      </c>
      <c r="H60" s="283">
        <v>95036</v>
      </c>
      <c r="I60" s="283"/>
      <c r="J60" s="21">
        <f t="shared" si="0"/>
        <v>1842.3529411764705</v>
      </c>
      <c r="K60" s="282">
        <v>1561.7857142857099</v>
      </c>
      <c r="L60" s="282"/>
      <c r="P60" s="31"/>
      <c r="Q60" s="59"/>
      <c r="R60" s="31"/>
      <c r="S60" s="31"/>
      <c r="T60" s="31"/>
    </row>
    <row r="61" spans="1:20" x14ac:dyDescent="0.25">
      <c r="C61" s="59" t="s">
        <v>83</v>
      </c>
      <c r="D61" s="21">
        <v>140</v>
      </c>
      <c r="E61" s="283">
        <v>150</v>
      </c>
      <c r="F61" s="283"/>
      <c r="G61" s="21">
        <v>180775</v>
      </c>
      <c r="H61" s="283">
        <v>175582</v>
      </c>
      <c r="I61" s="283"/>
      <c r="J61" s="21">
        <f t="shared" si="0"/>
        <v>1291.25</v>
      </c>
      <c r="K61" s="282">
        <v>1116.0909090909099</v>
      </c>
      <c r="L61" s="282"/>
      <c r="P61" s="31"/>
      <c r="Q61" s="59"/>
      <c r="R61" s="31"/>
      <c r="S61" s="31"/>
      <c r="T61" s="31"/>
    </row>
    <row r="62" spans="1:20" x14ac:dyDescent="0.25">
      <c r="C62" s="59" t="s">
        <v>84</v>
      </c>
      <c r="D62" s="21">
        <v>3</v>
      </c>
      <c r="E62" s="283">
        <v>7</v>
      </c>
      <c r="F62" s="283"/>
      <c r="G62" s="21">
        <v>1517</v>
      </c>
      <c r="H62" s="283">
        <v>1522</v>
      </c>
      <c r="I62" s="283"/>
      <c r="J62" s="21">
        <f t="shared" si="0"/>
        <v>505.66666666666669</v>
      </c>
      <c r="K62" s="282">
        <v>217.71428571428601</v>
      </c>
      <c r="L62" s="282"/>
      <c r="P62" s="31"/>
      <c r="Q62" s="59"/>
      <c r="R62" s="31"/>
      <c r="S62" s="31"/>
      <c r="T62" s="31"/>
    </row>
    <row r="63" spans="1:20" x14ac:dyDescent="0.25">
      <c r="C63" s="59" t="s">
        <v>85</v>
      </c>
      <c r="D63" s="21">
        <v>18</v>
      </c>
      <c r="E63" s="283">
        <v>21</v>
      </c>
      <c r="F63" s="283"/>
      <c r="G63" s="21">
        <v>26809</v>
      </c>
      <c r="H63" s="283">
        <v>30090</v>
      </c>
      <c r="I63" s="283"/>
      <c r="J63" s="21">
        <f t="shared" si="0"/>
        <v>1489.3888888888889</v>
      </c>
      <c r="K63" s="282">
        <v>1247.7083333333301</v>
      </c>
      <c r="L63" s="282"/>
      <c r="P63" s="31"/>
      <c r="Q63" s="59"/>
      <c r="R63" s="31"/>
      <c r="S63" s="31"/>
      <c r="T63" s="31"/>
    </row>
    <row r="64" spans="1:20" x14ac:dyDescent="0.25">
      <c r="C64" s="59" t="s">
        <v>86</v>
      </c>
      <c r="D64" s="21">
        <v>0</v>
      </c>
      <c r="E64" s="283"/>
      <c r="F64" s="283"/>
      <c r="G64" s="21">
        <v>0</v>
      </c>
      <c r="H64" s="283"/>
      <c r="I64" s="283"/>
      <c r="J64" s="21">
        <v>0</v>
      </c>
      <c r="K64" s="282">
        <v>0</v>
      </c>
      <c r="L64" s="282"/>
      <c r="P64" s="31"/>
      <c r="Q64" s="59"/>
      <c r="R64" s="31"/>
      <c r="S64" s="31"/>
      <c r="T64" s="31"/>
    </row>
    <row r="65" spans="3:20" x14ac:dyDescent="0.25">
      <c r="C65" s="59" t="s">
        <v>87</v>
      </c>
      <c r="D65" s="21">
        <v>237</v>
      </c>
      <c r="E65" s="283">
        <v>243</v>
      </c>
      <c r="F65" s="283"/>
      <c r="G65" s="21">
        <v>335405</v>
      </c>
      <c r="H65" s="283">
        <v>327024</v>
      </c>
      <c r="I65" s="283"/>
      <c r="J65" s="21">
        <f>G65/D65</f>
        <v>1415.210970464135</v>
      </c>
      <c r="K65" s="282">
        <v>1303.53112033195</v>
      </c>
      <c r="L65" s="282"/>
      <c r="P65" s="31"/>
      <c r="Q65" s="59"/>
      <c r="R65" s="31"/>
      <c r="S65" s="31"/>
      <c r="T65" s="31"/>
    </row>
    <row r="66" spans="3:20" x14ac:dyDescent="0.25">
      <c r="C66" s="59" t="s">
        <v>88</v>
      </c>
      <c r="D66" s="21">
        <v>6</v>
      </c>
      <c r="E66" s="283">
        <v>7</v>
      </c>
      <c r="F66" s="283"/>
      <c r="G66" s="21">
        <v>3863</v>
      </c>
      <c r="H66" s="283">
        <v>3881</v>
      </c>
      <c r="I66" s="283"/>
      <c r="J66" s="21">
        <f>G66/D66</f>
        <v>643.83333333333337</v>
      </c>
      <c r="K66" s="282">
        <v>506.28571428571399</v>
      </c>
      <c r="L66" s="282"/>
      <c r="P66" s="31"/>
      <c r="Q66" s="59"/>
      <c r="R66" s="31"/>
      <c r="S66" s="31"/>
      <c r="T66" s="31"/>
    </row>
    <row r="67" spans="3:20" x14ac:dyDescent="0.25">
      <c r="C67" s="59" t="s">
        <v>89</v>
      </c>
      <c r="D67" s="21">
        <v>34</v>
      </c>
      <c r="E67" s="283">
        <v>33</v>
      </c>
      <c r="F67" s="283"/>
      <c r="G67" s="21">
        <v>70585</v>
      </c>
      <c r="H67" s="283">
        <v>77187</v>
      </c>
      <c r="I67" s="283"/>
      <c r="J67" s="21">
        <f>G67/D67</f>
        <v>2076.0294117647059</v>
      </c>
      <c r="K67" s="282">
        <v>1936.69444444444</v>
      </c>
      <c r="L67" s="282"/>
      <c r="P67" s="31"/>
      <c r="Q67" s="59"/>
      <c r="R67" s="31"/>
      <c r="S67" s="31"/>
      <c r="T67" s="31"/>
    </row>
    <row r="68" spans="3:20" x14ac:dyDescent="0.25">
      <c r="C68" s="59" t="s">
        <v>90</v>
      </c>
      <c r="D68" s="21">
        <v>0</v>
      </c>
      <c r="E68" s="283"/>
      <c r="F68" s="283"/>
      <c r="G68" s="21">
        <v>0</v>
      </c>
      <c r="H68" s="283"/>
      <c r="I68" s="283"/>
      <c r="J68" s="21">
        <v>0</v>
      </c>
      <c r="K68" s="282">
        <v>0</v>
      </c>
      <c r="L68" s="282"/>
      <c r="P68" s="31"/>
      <c r="Q68" s="59"/>
      <c r="R68" s="31"/>
      <c r="S68" s="31"/>
      <c r="T68" s="31"/>
    </row>
    <row r="69" spans="3:20" x14ac:dyDescent="0.25">
      <c r="C69" s="59" t="s">
        <v>91</v>
      </c>
      <c r="D69" s="21">
        <v>192</v>
      </c>
      <c r="E69" s="283">
        <v>193</v>
      </c>
      <c r="F69" s="283"/>
      <c r="G69" s="21">
        <v>461205</v>
      </c>
      <c r="H69" s="283">
        <v>446383</v>
      </c>
      <c r="I69" s="283"/>
      <c r="J69" s="21">
        <f t="shared" ref="J69:J90" si="1">G69/D69</f>
        <v>2402.109375</v>
      </c>
      <c r="K69" s="282">
        <v>2244.8697916666702</v>
      </c>
      <c r="L69" s="282"/>
      <c r="P69" s="31"/>
      <c r="Q69" s="59"/>
      <c r="R69" s="31"/>
      <c r="S69" s="31"/>
      <c r="T69" s="31"/>
    </row>
    <row r="70" spans="3:20" x14ac:dyDescent="0.25">
      <c r="C70" s="59" t="s">
        <v>92</v>
      </c>
      <c r="D70" s="21">
        <v>94</v>
      </c>
      <c r="E70" s="283">
        <v>93</v>
      </c>
      <c r="F70" s="283"/>
      <c r="G70" s="21">
        <v>113211</v>
      </c>
      <c r="H70" s="283">
        <v>113036</v>
      </c>
      <c r="I70" s="283"/>
      <c r="J70" s="21">
        <f t="shared" si="1"/>
        <v>1204.372340425532</v>
      </c>
      <c r="K70" s="282">
        <v>1195.31914893617</v>
      </c>
      <c r="L70" s="282"/>
      <c r="P70" s="31"/>
      <c r="Q70" s="59"/>
      <c r="R70" s="31"/>
      <c r="S70" s="31"/>
      <c r="T70" s="31"/>
    </row>
    <row r="71" spans="3:20" x14ac:dyDescent="0.25">
      <c r="C71" s="59" t="s">
        <v>93</v>
      </c>
      <c r="D71" s="21">
        <v>119</v>
      </c>
      <c r="E71" s="283">
        <v>124</v>
      </c>
      <c r="F71" s="283"/>
      <c r="G71" s="21">
        <v>146761</v>
      </c>
      <c r="H71" s="283">
        <v>144119</v>
      </c>
      <c r="I71" s="283"/>
      <c r="J71" s="21">
        <f t="shared" si="1"/>
        <v>1233.2857142857142</v>
      </c>
      <c r="K71" s="282">
        <v>1061.6111111111099</v>
      </c>
      <c r="L71" s="282"/>
      <c r="P71" s="31"/>
      <c r="Q71" s="59"/>
      <c r="R71" s="31"/>
      <c r="S71" s="31"/>
      <c r="T71" s="31"/>
    </row>
    <row r="72" spans="3:20" x14ac:dyDescent="0.25">
      <c r="C72" s="59" t="s">
        <v>94</v>
      </c>
      <c r="D72" s="21">
        <v>97</v>
      </c>
      <c r="E72" s="283">
        <v>121</v>
      </c>
      <c r="F72" s="283"/>
      <c r="G72" s="21">
        <v>91885</v>
      </c>
      <c r="H72" s="283">
        <v>91676</v>
      </c>
      <c r="I72" s="283"/>
      <c r="J72" s="21">
        <f t="shared" si="1"/>
        <v>947.26804123711338</v>
      </c>
      <c r="K72" s="282">
        <v>751.72580645161304</v>
      </c>
      <c r="L72" s="282"/>
      <c r="P72" s="31"/>
      <c r="Q72" s="59"/>
      <c r="R72" s="31"/>
      <c r="S72" s="31"/>
      <c r="T72" s="31"/>
    </row>
    <row r="73" spans="3:20" x14ac:dyDescent="0.25">
      <c r="C73" s="59" t="s">
        <v>95</v>
      </c>
      <c r="D73" s="21">
        <v>96</v>
      </c>
      <c r="E73" s="283">
        <v>8</v>
      </c>
      <c r="F73" s="283"/>
      <c r="G73" s="21">
        <v>161221</v>
      </c>
      <c r="H73" s="283">
        <v>10752</v>
      </c>
      <c r="I73" s="283"/>
      <c r="J73" s="21">
        <f t="shared" si="1"/>
        <v>1679.3854166666667</v>
      </c>
      <c r="K73" s="282">
        <v>1541.8571428571399</v>
      </c>
      <c r="L73" s="282"/>
      <c r="P73" s="31"/>
      <c r="Q73" s="59"/>
      <c r="R73" s="31"/>
      <c r="S73" s="31"/>
      <c r="T73" s="31"/>
    </row>
    <row r="74" spans="3:20" x14ac:dyDescent="0.25">
      <c r="C74" s="59" t="s">
        <v>96</v>
      </c>
      <c r="D74" s="21">
        <v>8</v>
      </c>
      <c r="E74" s="283">
        <v>70</v>
      </c>
      <c r="F74" s="283"/>
      <c r="G74" s="21">
        <v>11702</v>
      </c>
      <c r="H74" s="283">
        <v>84935</v>
      </c>
      <c r="I74" s="283"/>
      <c r="J74" s="21">
        <f t="shared" si="1"/>
        <v>1462.75</v>
      </c>
      <c r="K74" s="282">
        <v>1286.7101449275399</v>
      </c>
      <c r="L74" s="282"/>
      <c r="P74" s="31"/>
      <c r="Q74" s="59"/>
      <c r="R74" s="31"/>
      <c r="S74" s="31"/>
      <c r="T74" s="31"/>
    </row>
    <row r="75" spans="3:20" x14ac:dyDescent="0.25">
      <c r="C75" s="59" t="s">
        <v>97</v>
      </c>
      <c r="D75" s="21">
        <v>68</v>
      </c>
      <c r="E75" s="283">
        <v>102</v>
      </c>
      <c r="F75" s="283"/>
      <c r="G75" s="21">
        <v>89357</v>
      </c>
      <c r="H75" s="283">
        <v>203011</v>
      </c>
      <c r="I75" s="283"/>
      <c r="J75" s="21">
        <f t="shared" si="1"/>
        <v>1314.0735294117646</v>
      </c>
      <c r="K75" s="282">
        <v>1864.74757281553</v>
      </c>
      <c r="L75" s="282"/>
      <c r="P75" s="31"/>
      <c r="Q75" s="59"/>
      <c r="R75" s="31"/>
      <c r="S75" s="31"/>
      <c r="T75" s="31"/>
    </row>
    <row r="76" spans="3:20" x14ac:dyDescent="0.25">
      <c r="C76" s="59" t="s">
        <v>98</v>
      </c>
      <c r="D76" s="21">
        <v>102</v>
      </c>
      <c r="E76" s="321">
        <v>697</v>
      </c>
      <c r="F76" s="321">
        <v>697</v>
      </c>
      <c r="G76" s="21">
        <v>200357</v>
      </c>
      <c r="H76" s="321">
        <v>1420556</v>
      </c>
      <c r="I76" s="321">
        <v>1420556</v>
      </c>
      <c r="J76" s="21">
        <f t="shared" si="1"/>
        <v>1964.2843137254902</v>
      </c>
      <c r="K76" s="322">
        <v>1908.24277456647</v>
      </c>
      <c r="L76" s="322"/>
      <c r="P76" s="31"/>
      <c r="Q76" s="62"/>
      <c r="R76" s="63"/>
      <c r="S76" s="64"/>
      <c r="T76" s="31"/>
    </row>
    <row r="77" spans="3:20" x14ac:dyDescent="0.25">
      <c r="C77" s="59" t="s">
        <v>99</v>
      </c>
      <c r="D77" s="21">
        <v>692</v>
      </c>
      <c r="E77" s="321">
        <v>769</v>
      </c>
      <c r="F77" s="321">
        <v>769</v>
      </c>
      <c r="G77" s="21">
        <v>1450087</v>
      </c>
      <c r="H77" s="321">
        <v>1113101</v>
      </c>
      <c r="I77" s="321">
        <v>1113101</v>
      </c>
      <c r="J77" s="21">
        <f t="shared" si="1"/>
        <v>2095.5014450867052</v>
      </c>
      <c r="K77" s="322">
        <v>1410.51168831169</v>
      </c>
      <c r="L77" s="322"/>
      <c r="P77" s="31"/>
      <c r="Q77" s="62"/>
      <c r="R77" s="63"/>
      <c r="S77" s="64"/>
      <c r="T77" s="31"/>
    </row>
    <row r="78" spans="3:20" x14ac:dyDescent="0.25">
      <c r="C78" s="59" t="s">
        <v>100</v>
      </c>
      <c r="D78" s="21">
        <v>634</v>
      </c>
      <c r="E78" s="321">
        <v>98</v>
      </c>
      <c r="F78" s="321">
        <v>98</v>
      </c>
      <c r="G78" s="21">
        <v>948623</v>
      </c>
      <c r="H78" s="321">
        <v>169700</v>
      </c>
      <c r="I78" s="321">
        <v>169700</v>
      </c>
      <c r="J78" s="21">
        <f t="shared" si="1"/>
        <v>1496.250788643533</v>
      </c>
      <c r="K78" s="322">
        <v>1617.4949494949501</v>
      </c>
      <c r="L78" s="322"/>
      <c r="P78" s="31"/>
      <c r="Q78" s="62"/>
      <c r="R78" s="63"/>
      <c r="S78" s="64"/>
      <c r="T78" s="31"/>
    </row>
    <row r="79" spans="3:20" x14ac:dyDescent="0.25">
      <c r="C79" s="59" t="s">
        <v>101</v>
      </c>
      <c r="D79" s="21">
        <v>99</v>
      </c>
      <c r="E79" s="321">
        <v>3</v>
      </c>
      <c r="F79" s="321">
        <v>3</v>
      </c>
      <c r="G79" s="21">
        <v>174364</v>
      </c>
      <c r="H79" s="321">
        <v>2471</v>
      </c>
      <c r="I79" s="321">
        <v>2471</v>
      </c>
      <c r="J79" s="21">
        <f t="shared" si="1"/>
        <v>1761.2525252525252</v>
      </c>
      <c r="K79" s="322">
        <v>823.66666666666697</v>
      </c>
      <c r="L79" s="322"/>
      <c r="P79" s="31"/>
      <c r="Q79" s="60"/>
      <c r="R79" s="61"/>
      <c r="S79" s="61"/>
      <c r="T79" s="31"/>
    </row>
    <row r="80" spans="3:20" x14ac:dyDescent="0.25">
      <c r="C80" s="59" t="s">
        <v>102</v>
      </c>
      <c r="D80" s="21">
        <v>3</v>
      </c>
      <c r="E80" s="321">
        <v>154</v>
      </c>
      <c r="F80" s="321">
        <v>154</v>
      </c>
      <c r="G80" s="21">
        <v>2471</v>
      </c>
      <c r="H80" s="321">
        <v>205245</v>
      </c>
      <c r="I80" s="321">
        <v>205245</v>
      </c>
      <c r="J80" s="21">
        <f t="shared" si="1"/>
        <v>823.66666666666663</v>
      </c>
      <c r="K80" s="322">
        <v>1244.57792207792</v>
      </c>
      <c r="L80" s="322"/>
      <c r="P80" s="31"/>
      <c r="Q80" s="62"/>
      <c r="R80" s="63"/>
      <c r="S80" s="64"/>
      <c r="T80" s="31"/>
    </row>
    <row r="81" spans="1:20" x14ac:dyDescent="0.25">
      <c r="C81" s="59" t="s">
        <v>103</v>
      </c>
      <c r="D81" s="21">
        <v>146</v>
      </c>
      <c r="E81" s="321">
        <v>286</v>
      </c>
      <c r="F81" s="321">
        <v>286</v>
      </c>
      <c r="G81" s="21">
        <v>212299</v>
      </c>
      <c r="H81" s="321">
        <v>499889</v>
      </c>
      <c r="I81" s="321">
        <v>499889</v>
      </c>
      <c r="J81" s="21">
        <f t="shared" si="1"/>
        <v>1454.1027397260275</v>
      </c>
      <c r="K81" s="322">
        <v>1671.5298245613999</v>
      </c>
      <c r="L81" s="322"/>
      <c r="P81" s="31"/>
      <c r="Q81" s="60"/>
      <c r="R81" s="61"/>
      <c r="S81" s="61"/>
      <c r="T81" s="31"/>
    </row>
    <row r="82" spans="1:20" x14ac:dyDescent="0.25">
      <c r="C82" s="59" t="s">
        <v>104</v>
      </c>
      <c r="D82" s="21">
        <v>281</v>
      </c>
      <c r="E82" s="321">
        <v>13</v>
      </c>
      <c r="F82" s="321">
        <v>13</v>
      </c>
      <c r="G82" s="21">
        <v>512002</v>
      </c>
      <c r="H82" s="321">
        <v>8229</v>
      </c>
      <c r="I82" s="321">
        <v>8229</v>
      </c>
      <c r="J82" s="21">
        <f t="shared" si="1"/>
        <v>1822.0711743772242</v>
      </c>
      <c r="K82" s="322">
        <v>706</v>
      </c>
      <c r="L82" s="322"/>
      <c r="P82" s="31"/>
      <c r="Q82" s="60"/>
      <c r="R82" s="61"/>
      <c r="S82" s="61"/>
      <c r="T82" s="31"/>
    </row>
    <row r="83" spans="1:20" x14ac:dyDescent="0.25">
      <c r="C83" s="59" t="s">
        <v>105</v>
      </c>
      <c r="D83" s="21">
        <v>8</v>
      </c>
      <c r="E83" s="321">
        <v>34</v>
      </c>
      <c r="F83" s="321">
        <v>34</v>
      </c>
      <c r="G83" s="21">
        <v>5839</v>
      </c>
      <c r="H83" s="321">
        <v>50575</v>
      </c>
      <c r="I83" s="321">
        <v>50575</v>
      </c>
      <c r="J83" s="21">
        <f t="shared" si="1"/>
        <v>729.875</v>
      </c>
      <c r="K83" s="322">
        <v>1484.12121212121</v>
      </c>
      <c r="L83" s="322"/>
      <c r="P83" s="31"/>
      <c r="Q83" s="62"/>
      <c r="R83" s="63"/>
      <c r="S83" s="64"/>
      <c r="T83" s="31"/>
    </row>
    <row r="84" spans="1:20" x14ac:dyDescent="0.25">
      <c r="C84" s="59" t="s">
        <v>106</v>
      </c>
      <c r="D84" s="21">
        <v>34</v>
      </c>
      <c r="E84" s="321">
        <v>59</v>
      </c>
      <c r="F84" s="321">
        <v>59</v>
      </c>
      <c r="G84" s="21">
        <v>51112</v>
      </c>
      <c r="H84" s="321">
        <v>21217</v>
      </c>
      <c r="I84" s="321">
        <v>21217</v>
      </c>
      <c r="J84" s="21">
        <f t="shared" si="1"/>
        <v>1503.2941176470588</v>
      </c>
      <c r="K84" s="322">
        <v>338.91666666666703</v>
      </c>
      <c r="L84" s="322"/>
      <c r="P84" s="31"/>
      <c r="Q84" s="62"/>
      <c r="R84" s="63"/>
      <c r="S84" s="64"/>
      <c r="T84" s="31"/>
    </row>
    <row r="85" spans="1:20" x14ac:dyDescent="0.25">
      <c r="C85" s="59" t="s">
        <v>107</v>
      </c>
      <c r="D85" s="21">
        <v>47</v>
      </c>
      <c r="E85" s="321">
        <v>286</v>
      </c>
      <c r="F85" s="321">
        <v>286</v>
      </c>
      <c r="G85" s="21">
        <v>19878</v>
      </c>
      <c r="H85" s="321">
        <v>433249</v>
      </c>
      <c r="I85" s="321">
        <v>433249</v>
      </c>
      <c r="J85" s="21">
        <f t="shared" si="1"/>
        <v>422.93617021276594</v>
      </c>
      <c r="K85" s="322">
        <v>1432.86013986014</v>
      </c>
      <c r="L85" s="322"/>
      <c r="P85" s="31"/>
      <c r="Q85" s="62"/>
      <c r="R85" s="63"/>
      <c r="S85" s="64"/>
      <c r="T85" s="31"/>
    </row>
    <row r="86" spans="1:20" x14ac:dyDescent="0.25">
      <c r="C86" s="59" t="s">
        <v>108</v>
      </c>
      <c r="D86" s="21">
        <v>283</v>
      </c>
      <c r="E86" s="321">
        <v>790</v>
      </c>
      <c r="F86" s="321">
        <v>790</v>
      </c>
      <c r="G86" s="21">
        <v>450409</v>
      </c>
      <c r="H86" s="321">
        <v>1534098</v>
      </c>
      <c r="I86" s="321">
        <v>1534098</v>
      </c>
      <c r="J86" s="21">
        <f t="shared" si="1"/>
        <v>1591.5512367491167</v>
      </c>
      <c r="K86" s="322">
        <v>1867.8835443037999</v>
      </c>
      <c r="L86" s="322"/>
      <c r="P86" s="31"/>
      <c r="Q86" s="60"/>
      <c r="R86" s="61"/>
      <c r="S86" s="61"/>
      <c r="T86" s="31"/>
    </row>
    <row r="87" spans="1:20" x14ac:dyDescent="0.25">
      <c r="C87" s="59" t="s">
        <v>109</v>
      </c>
      <c r="D87" s="21">
        <v>791</v>
      </c>
      <c r="E87" s="321">
        <v>191</v>
      </c>
      <c r="F87" s="321">
        <v>191</v>
      </c>
      <c r="G87" s="21">
        <v>1633706</v>
      </c>
      <c r="H87" s="321">
        <v>287202</v>
      </c>
      <c r="I87" s="321">
        <v>287202</v>
      </c>
      <c r="J87" s="21">
        <f t="shared" si="1"/>
        <v>2065.3678887484198</v>
      </c>
      <c r="K87" s="322">
        <v>1387.75129533679</v>
      </c>
      <c r="L87" s="322"/>
      <c r="P87" s="31"/>
      <c r="Q87" s="62"/>
      <c r="R87" s="63"/>
      <c r="S87" s="64"/>
      <c r="T87" s="31"/>
    </row>
    <row r="88" spans="1:20" x14ac:dyDescent="0.25">
      <c r="C88" s="59" t="s">
        <v>110</v>
      </c>
      <c r="D88" s="21">
        <v>187</v>
      </c>
      <c r="E88" s="321">
        <v>10</v>
      </c>
      <c r="F88" s="321">
        <v>10</v>
      </c>
      <c r="G88" s="21">
        <v>305841</v>
      </c>
      <c r="H88" s="321">
        <v>10235</v>
      </c>
      <c r="I88" s="321">
        <v>10235</v>
      </c>
      <c r="J88" s="21">
        <f t="shared" si="1"/>
        <v>1635.5133689839572</v>
      </c>
      <c r="K88" s="322">
        <v>994.5</v>
      </c>
      <c r="L88" s="322"/>
      <c r="P88" s="31"/>
      <c r="Q88" s="60"/>
      <c r="R88" s="61"/>
      <c r="S88" s="61"/>
      <c r="T88" s="31"/>
    </row>
    <row r="89" spans="1:20" x14ac:dyDescent="0.25">
      <c r="C89" s="59" t="s">
        <v>111</v>
      </c>
      <c r="D89" s="21">
        <v>9</v>
      </c>
      <c r="E89" s="321">
        <v>51</v>
      </c>
      <c r="F89" s="321">
        <v>51</v>
      </c>
      <c r="G89" s="21">
        <v>13259</v>
      </c>
      <c r="H89" s="321">
        <v>80771</v>
      </c>
      <c r="I89" s="321">
        <v>80771</v>
      </c>
      <c r="J89" s="21">
        <f t="shared" si="1"/>
        <v>1473.2222222222222</v>
      </c>
      <c r="K89" s="322">
        <v>1392.67346938776</v>
      </c>
      <c r="L89" s="322"/>
      <c r="P89" s="31"/>
      <c r="Q89" s="60"/>
      <c r="R89" s="61"/>
      <c r="S89" s="61"/>
      <c r="T89" s="31"/>
    </row>
    <row r="90" spans="1:20" x14ac:dyDescent="0.25">
      <c r="C90" s="59" t="s">
        <v>112</v>
      </c>
      <c r="D90" s="21">
        <v>56</v>
      </c>
      <c r="E90" s="321">
        <v>310</v>
      </c>
      <c r="F90" s="321">
        <v>310</v>
      </c>
      <c r="G90" s="21">
        <v>79027</v>
      </c>
      <c r="H90" s="321">
        <v>557644</v>
      </c>
      <c r="I90" s="321">
        <v>557644</v>
      </c>
      <c r="J90" s="21">
        <f t="shared" si="1"/>
        <v>1411.1964285714287</v>
      </c>
      <c r="K90" s="322">
        <v>1749.8110749185701</v>
      </c>
      <c r="L90" s="322"/>
      <c r="P90" s="31"/>
      <c r="Q90" s="60"/>
      <c r="R90" s="61"/>
      <c r="S90" s="61"/>
      <c r="T90" s="31"/>
    </row>
    <row r="91" spans="1:20" x14ac:dyDescent="0.25">
      <c r="C91" s="59" t="s">
        <v>113</v>
      </c>
      <c r="D91" s="21">
        <v>305</v>
      </c>
      <c r="E91" s="321"/>
      <c r="F91" s="321"/>
      <c r="G91" s="21">
        <v>585812</v>
      </c>
      <c r="H91" s="321"/>
      <c r="I91" s="321"/>
      <c r="J91" s="21">
        <v>0</v>
      </c>
      <c r="K91" s="322">
        <v>0</v>
      </c>
      <c r="L91" s="322"/>
      <c r="P91" s="31"/>
      <c r="Q91" s="59"/>
      <c r="R91" s="31"/>
      <c r="S91" s="31"/>
      <c r="T91" s="31"/>
    </row>
    <row r="92" spans="1:20" x14ac:dyDescent="0.25">
      <c r="C92" s="59" t="s">
        <v>114</v>
      </c>
      <c r="D92" s="21">
        <v>16</v>
      </c>
      <c r="E92" s="321">
        <v>24</v>
      </c>
      <c r="F92" s="321">
        <v>24</v>
      </c>
      <c r="G92" s="21">
        <v>29662</v>
      </c>
      <c r="H92" s="321">
        <v>30769</v>
      </c>
      <c r="I92" s="321">
        <v>30769</v>
      </c>
      <c r="J92" s="21">
        <f>G92/D92</f>
        <v>1853.875</v>
      </c>
      <c r="K92" s="322">
        <v>1343.24</v>
      </c>
      <c r="L92" s="322"/>
      <c r="P92" s="31"/>
      <c r="Q92" s="62"/>
      <c r="R92" s="63"/>
      <c r="S92" s="64"/>
      <c r="T92" s="31"/>
    </row>
    <row r="93" spans="1:20" x14ac:dyDescent="0.25">
      <c r="C93" s="59" t="s">
        <v>115</v>
      </c>
      <c r="D93" s="21">
        <v>80</v>
      </c>
      <c r="E93" s="321">
        <v>92</v>
      </c>
      <c r="F93" s="321">
        <v>92</v>
      </c>
      <c r="G93" s="21">
        <v>94122</v>
      </c>
      <c r="H93" s="321">
        <v>95676</v>
      </c>
      <c r="I93" s="321">
        <v>95676</v>
      </c>
      <c r="J93" s="21">
        <f>G93/D93</f>
        <v>1176.5250000000001</v>
      </c>
      <c r="K93" s="322">
        <v>1063.6630434782601</v>
      </c>
      <c r="L93" s="322"/>
      <c r="P93" s="31"/>
      <c r="Q93" s="62"/>
      <c r="R93" s="63"/>
      <c r="S93" s="64"/>
      <c r="T93" s="31"/>
    </row>
    <row r="94" spans="1:20" x14ac:dyDescent="0.25">
      <c r="C94" s="65" t="s">
        <v>49</v>
      </c>
      <c r="D94" s="23">
        <f>SUM(D52:D93)</f>
        <v>5736</v>
      </c>
      <c r="E94" s="66"/>
      <c r="F94" s="66"/>
      <c r="G94" s="23">
        <f>SUM(G52:G93)</f>
        <v>9852014</v>
      </c>
      <c r="H94" s="318"/>
      <c r="I94" s="318"/>
      <c r="J94" s="23">
        <f>G94/D94</f>
        <v>1717.5756624825663</v>
      </c>
      <c r="K94" s="23"/>
      <c r="L94" s="23"/>
      <c r="P94" s="31"/>
      <c r="Q94" s="31"/>
      <c r="R94" s="31"/>
      <c r="S94" s="31"/>
      <c r="T94" s="31"/>
    </row>
    <row r="95" spans="1:20" x14ac:dyDescent="0.25">
      <c r="C95" s="56"/>
    </row>
    <row r="96" spans="1:20" x14ac:dyDescent="0.25">
      <c r="A96" s="56" t="s">
        <v>265</v>
      </c>
    </row>
    <row r="97" spans="1:14" x14ac:dyDescent="0.25">
      <c r="A97" s="57" t="s">
        <v>71</v>
      </c>
    </row>
    <row r="98" spans="1:14" ht="26.25" x14ac:dyDescent="0.25">
      <c r="A98" s="319"/>
      <c r="B98" s="319"/>
      <c r="C98" s="319"/>
      <c r="D98" s="319"/>
      <c r="E98" s="319"/>
      <c r="F98" s="319"/>
      <c r="G98" s="319"/>
      <c r="H98" s="319"/>
      <c r="I98" s="319"/>
      <c r="J98" s="319"/>
      <c r="K98" s="319"/>
      <c r="L98" s="319"/>
      <c r="M98" s="319"/>
      <c r="N98" s="319"/>
    </row>
    <row r="99" spans="1:14" x14ac:dyDescent="0.25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</row>
    <row r="100" spans="1:14" x14ac:dyDescent="0.25">
      <c r="A100" s="320"/>
      <c r="B100" s="320"/>
      <c r="C100" s="320"/>
      <c r="D100" s="320"/>
      <c r="E100" s="320"/>
      <c r="F100" s="320"/>
      <c r="G100" s="320"/>
      <c r="H100" s="320"/>
      <c r="I100" s="320"/>
      <c r="J100" s="320"/>
      <c r="K100" s="320"/>
      <c r="L100" s="320"/>
      <c r="M100" s="320"/>
      <c r="N100" s="320"/>
    </row>
    <row r="101" spans="1:14" x14ac:dyDescent="0.2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</row>
    <row r="102" spans="1:14" ht="15.75" x14ac:dyDescent="0.25">
      <c r="A102" s="67"/>
      <c r="B102" s="68"/>
      <c r="C102" s="16"/>
      <c r="D102" s="67"/>
      <c r="E102" s="68"/>
      <c r="F102" s="16"/>
      <c r="G102" s="67"/>
      <c r="H102" s="68"/>
      <c r="I102" s="16"/>
      <c r="J102" s="67"/>
      <c r="K102" s="68"/>
      <c r="L102" s="16"/>
      <c r="M102" s="67"/>
      <c r="N102" s="68"/>
    </row>
    <row r="103" spans="1:14" x14ac:dyDescent="0.25">
      <c r="A103" s="69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</row>
    <row r="104" spans="1:14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</row>
    <row r="105" spans="1:14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</row>
    <row r="106" spans="1:14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</row>
    <row r="107" spans="1:14" x14ac:dyDescent="0.25">
      <c r="A107" s="5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</row>
    <row r="108" spans="1:14" s="31" customFormat="1" x14ac:dyDescent="0.25"/>
    <row r="109" spans="1:14" x14ac:dyDescent="0.2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1:14" x14ac:dyDescent="0.25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</row>
    <row r="111" spans="1:14" x14ac:dyDescent="0.25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1:14" x14ac:dyDescent="0.2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</row>
  </sheetData>
  <mergeCells count="64">
    <mergeCell ref="A1:N1"/>
    <mergeCell ref="A3:N3"/>
    <mergeCell ref="A47:N47"/>
    <mergeCell ref="A49:N49"/>
    <mergeCell ref="D51:F51"/>
    <mergeCell ref="G51:I51"/>
    <mergeCell ref="J51:L51"/>
    <mergeCell ref="E76:F76"/>
    <mergeCell ref="H76:I76"/>
    <mergeCell ref="K76:L76"/>
    <mergeCell ref="E77:F77"/>
    <mergeCell ref="H77:I77"/>
    <mergeCell ref="K77:L77"/>
    <mergeCell ref="E78:F78"/>
    <mergeCell ref="H78:I78"/>
    <mergeCell ref="K78:L78"/>
    <mergeCell ref="E79:F79"/>
    <mergeCell ref="H79:I79"/>
    <mergeCell ref="K79:L79"/>
    <mergeCell ref="E80:F80"/>
    <mergeCell ref="H80:I80"/>
    <mergeCell ref="K80:L80"/>
    <mergeCell ref="E81:F81"/>
    <mergeCell ref="H81:I81"/>
    <mergeCell ref="K81:L81"/>
    <mergeCell ref="E82:F82"/>
    <mergeCell ref="H82:I82"/>
    <mergeCell ref="K82:L82"/>
    <mergeCell ref="E83:F83"/>
    <mergeCell ref="H83:I83"/>
    <mergeCell ref="K83:L83"/>
    <mergeCell ref="E84:F84"/>
    <mergeCell ref="H84:I84"/>
    <mergeCell ref="K84:L84"/>
    <mergeCell ref="E85:F85"/>
    <mergeCell ref="H85:I85"/>
    <mergeCell ref="K85:L85"/>
    <mergeCell ref="E86:F86"/>
    <mergeCell ref="H86:I86"/>
    <mergeCell ref="K86:L86"/>
    <mergeCell ref="E87:F87"/>
    <mergeCell ref="H87:I87"/>
    <mergeCell ref="K87:L87"/>
    <mergeCell ref="E88:F88"/>
    <mergeCell ref="H88:I88"/>
    <mergeCell ref="K88:L88"/>
    <mergeCell ref="E89:F89"/>
    <mergeCell ref="H89:I89"/>
    <mergeCell ref="K89:L89"/>
    <mergeCell ref="E90:F90"/>
    <mergeCell ref="H90:I90"/>
    <mergeCell ref="K90:L90"/>
    <mergeCell ref="E91:F91"/>
    <mergeCell ref="H91:I91"/>
    <mergeCell ref="K91:L91"/>
    <mergeCell ref="H94:I94"/>
    <mergeCell ref="A98:N98"/>
    <mergeCell ref="A100:N100"/>
    <mergeCell ref="E92:F92"/>
    <mergeCell ref="H92:I92"/>
    <mergeCell ref="K92:L92"/>
    <mergeCell ref="E93:F93"/>
    <mergeCell ref="H93:I93"/>
    <mergeCell ref="K93:L93"/>
  </mergeCells>
  <conditionalFormatting sqref="K52:K93">
    <cfRule type="dataBar" priority="2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{443C8424-A71A-4ED8-ACD1-B600DE9FC2DB}</x14:id>
        </ext>
      </extLst>
    </cfRule>
  </conditionalFormatting>
  <conditionalFormatting sqref="E52:F93">
    <cfRule type="dataBar" priority="3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{6988B2CD-935F-46B7-9AE8-70C63B7553AC}</x14:id>
        </ext>
      </extLst>
    </cfRule>
  </conditionalFormatting>
  <conditionalFormatting sqref="H52:I93">
    <cfRule type="dataBar" priority="4">
      <dataBar showValue="0">
        <cfvo type="min"/>
        <cfvo type="max"/>
        <color rgb="FFFF0000"/>
      </dataBar>
      <extLst>
        <ext xmlns:x14="http://schemas.microsoft.com/office/spreadsheetml/2009/9/main" uri="{B025F937-C7B1-47D3-B67F-A62EFF666E3E}">
          <x14:id>{C495B053-4665-41B7-A13E-3A1D748B80C2}</x14:id>
        </ext>
      </extLst>
    </cfRule>
  </conditionalFormatting>
  <hyperlinks>
    <hyperlink ref="A97" r:id="rId1"/>
    <hyperlink ref="A45" r:id="rId2"/>
  </hyperlinks>
  <printOptions horizontalCentered="1" verticalCentered="1"/>
  <pageMargins left="0.51180555555555496" right="0.118055555555556" top="0.55138888888888904" bottom="0.15763888888888899" header="0.51180555555555496" footer="0.51180555555555496"/>
  <pageSetup paperSize="9" scale="65" firstPageNumber="0" orientation="landscape" horizontalDpi="300" verticalDpi="300"/>
  <rowBreaks count="2" manualBreakCount="2">
    <brk id="46" max="16383" man="1"/>
    <brk id="97" max="16383" man="1"/>
  </rowBreaks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43C8424-A71A-4ED8-ACD1-B600DE9FC2DB}">
            <x14:dataBar>
              <x14:cfvo type="autoMin"/>
              <x14:cfvo type="autoMax"/>
              <x14:negativeFillColor rgb="FFFF0000"/>
              <x14:axisColor rgb="FF000000"/>
            </x14:dataBar>
          </x14:cfRule>
          <xm:sqref>K52:K93</xm:sqref>
        </x14:conditionalFormatting>
        <x14:conditionalFormatting xmlns:xm="http://schemas.microsoft.com/office/excel/2006/main">
          <x14:cfRule type="dataBar" id="{6988B2CD-935F-46B7-9AE8-70C63B7553AC}">
            <x14:dataBar>
              <x14:cfvo type="autoMin"/>
              <x14:cfvo type="autoMax"/>
              <x14:negativeFillColor rgb="FFFF0000"/>
              <x14:axisColor rgb="FF000000"/>
            </x14:dataBar>
          </x14:cfRule>
          <xm:sqref>E52:F93</xm:sqref>
        </x14:conditionalFormatting>
        <x14:conditionalFormatting xmlns:xm="http://schemas.microsoft.com/office/excel/2006/main">
          <x14:cfRule type="dataBar" id="{C495B053-4665-41B7-A13E-3A1D748B80C2}">
            <x14:dataBar>
              <x14:cfvo type="autoMin"/>
              <x14:cfvo type="autoMax"/>
              <x14:negativeFillColor rgb="FFFF0000"/>
              <x14:axisColor rgb="FF000000"/>
            </x14:dataBar>
          </x14:cfRule>
          <xm:sqref>H52:I93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topLeftCell="A3" zoomScale="85" zoomScaleNormal="85" workbookViewId="0">
      <selection activeCell="AD25" sqref="AD25"/>
    </sheetView>
  </sheetViews>
  <sheetFormatPr defaultColWidth="8.7109375" defaultRowHeight="15" x14ac:dyDescent="0.25"/>
  <cols>
    <col min="1" max="1" width="16.5703125" customWidth="1"/>
    <col min="2" max="2" width="14.7109375" customWidth="1"/>
    <col min="3" max="3" width="15" customWidth="1"/>
    <col min="4" max="4" width="13.5703125" customWidth="1"/>
    <col min="5" max="13" width="9.7109375" customWidth="1"/>
    <col min="14" max="17" width="9.7109375" bestFit="1" customWidth="1"/>
    <col min="18" max="1025" width="9.28515625" customWidth="1"/>
  </cols>
  <sheetData>
    <row r="1" spans="1:17" ht="30.75" customHeight="1" x14ac:dyDescent="0.25">
      <c r="A1" s="315" t="s">
        <v>6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</row>
    <row r="2" spans="1:17" ht="9.75" customHeight="1" x14ac:dyDescent="0.25"/>
    <row r="3" spans="1:17" x14ac:dyDescent="0.25">
      <c r="A3" s="316" t="s">
        <v>116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</row>
    <row r="5" spans="1:17" ht="16.5" thickBot="1" x14ac:dyDescent="0.3">
      <c r="A5" s="15"/>
      <c r="B5" s="29"/>
      <c r="C5" s="30"/>
      <c r="D5" s="15"/>
      <c r="E5" s="29"/>
      <c r="F5" s="30"/>
      <c r="G5" s="15"/>
      <c r="H5" s="29"/>
      <c r="I5" s="30"/>
      <c r="J5" s="15"/>
      <c r="K5" s="29"/>
      <c r="L5" s="30"/>
      <c r="M5" s="15"/>
      <c r="N5" s="29"/>
    </row>
    <row r="6" spans="1:17" ht="16.5" thickTop="1" thickBot="1" x14ac:dyDescent="0.3">
      <c r="A6" s="17"/>
      <c r="B6" s="32">
        <v>2008</v>
      </c>
      <c r="C6" s="32">
        <v>2009</v>
      </c>
      <c r="D6" s="32">
        <v>2010</v>
      </c>
      <c r="E6" s="32">
        <v>2011</v>
      </c>
      <c r="F6" s="32">
        <v>2012</v>
      </c>
      <c r="G6" s="32">
        <v>2013</v>
      </c>
      <c r="H6" s="32">
        <v>2014</v>
      </c>
      <c r="I6" s="32">
        <v>2015</v>
      </c>
      <c r="J6" s="32">
        <v>2016</v>
      </c>
      <c r="K6" s="32">
        <v>2017</v>
      </c>
      <c r="L6" s="32">
        <v>2018</v>
      </c>
      <c r="M6" s="32">
        <v>2019</v>
      </c>
      <c r="N6" s="32">
        <v>2020</v>
      </c>
      <c r="O6" s="70">
        <v>2021</v>
      </c>
      <c r="P6" s="70">
        <v>2022</v>
      </c>
      <c r="Q6" s="70">
        <v>2023</v>
      </c>
    </row>
    <row r="7" spans="1:17" x14ac:dyDescent="0.25">
      <c r="A7" s="71" t="s">
        <v>119</v>
      </c>
      <c r="B7" s="21">
        <v>7695717</v>
      </c>
      <c r="C7" s="21">
        <v>7723474</v>
      </c>
      <c r="D7" s="21">
        <v>7804890</v>
      </c>
      <c r="E7" s="21">
        <v>7831406</v>
      </c>
      <c r="F7" s="21">
        <v>7770794</v>
      </c>
      <c r="G7" s="21">
        <v>7845593</v>
      </c>
      <c r="H7" s="21">
        <v>8031222</v>
      </c>
      <c r="I7" s="21">
        <v>8406817</v>
      </c>
      <c r="J7" s="21">
        <v>8721551</v>
      </c>
      <c r="K7" s="21">
        <v>8989144</v>
      </c>
      <c r="L7" s="21">
        <v>9166423</v>
      </c>
      <c r="M7" s="21">
        <v>9414802</v>
      </c>
      <c r="N7" s="21">
        <v>9572904</v>
      </c>
      <c r="O7" s="21">
        <v>9731799</v>
      </c>
      <c r="P7" s="21">
        <v>9772474</v>
      </c>
      <c r="Q7" s="21">
        <v>9852014</v>
      </c>
    </row>
    <row r="8" spans="1:17" x14ac:dyDescent="0.25">
      <c r="A8" s="71" t="s">
        <v>120</v>
      </c>
      <c r="B8" s="21">
        <v>6648263</v>
      </c>
      <c r="C8" s="21">
        <v>6636044</v>
      </c>
      <c r="D8" s="21">
        <v>6722697</v>
      </c>
      <c r="E8" s="21">
        <v>6991542</v>
      </c>
      <c r="F8" s="21">
        <v>6840973</v>
      </c>
      <c r="G8" s="21">
        <v>6677209</v>
      </c>
      <c r="H8" s="21">
        <v>7457215</v>
      </c>
      <c r="I8" s="21">
        <v>7699744</v>
      </c>
      <c r="J8" s="21">
        <v>7616974.5914897798</v>
      </c>
      <c r="K8" s="21">
        <v>7754294</v>
      </c>
      <c r="L8" s="21">
        <v>7778901.9123654002</v>
      </c>
      <c r="M8" s="21">
        <v>7912932.2159192804</v>
      </c>
      <c r="N8" s="21">
        <v>8072041</v>
      </c>
      <c r="O8" s="21">
        <v>8020892</v>
      </c>
      <c r="P8" s="21">
        <v>7948717</v>
      </c>
      <c r="Q8" s="21">
        <v>8061137</v>
      </c>
    </row>
    <row r="9" spans="1:17" ht="15.75" thickBot="1" x14ac:dyDescent="0.3">
      <c r="A9" s="72" t="s">
        <v>121</v>
      </c>
      <c r="B9" s="75">
        <v>86.389130473482894</v>
      </c>
      <c r="C9" s="75">
        <v>85.920454966249693</v>
      </c>
      <c r="D9" s="75">
        <v>86.134423419164094</v>
      </c>
      <c r="E9" s="75">
        <v>89.275693279086795</v>
      </c>
      <c r="F9" s="75">
        <v>88.034414501272295</v>
      </c>
      <c r="G9" s="75">
        <v>85.107766869884799</v>
      </c>
      <c r="H9" s="75">
        <v>92.852806210561695</v>
      </c>
      <c r="I9" s="75">
        <v>91.589289977407603</v>
      </c>
      <c r="J9" s="75">
        <v>87.335092020785893</v>
      </c>
      <c r="K9" s="75">
        <v>86.262874418298296</v>
      </c>
      <c r="L9" s="75">
        <v>84.863003947836503</v>
      </c>
      <c r="M9" s="75">
        <f>M8/M7*100</f>
        <v>84.047781524447146</v>
      </c>
      <c r="N9" s="75">
        <f>N8/N7*100</f>
        <v>84.321758580259456</v>
      </c>
      <c r="O9" s="75">
        <f>O8/O7*100</f>
        <v>82.419417006043787</v>
      </c>
      <c r="P9" s="75">
        <f t="shared" ref="P9:Q9" si="0">P8/P7*100</f>
        <v>81.337816810768686</v>
      </c>
      <c r="Q9" s="75">
        <f t="shared" si="0"/>
        <v>81.8222243695553</v>
      </c>
    </row>
    <row r="10" spans="1:17" ht="15.75" thickTop="1" x14ac:dyDescent="0.25">
      <c r="A10" s="53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76"/>
      <c r="N10" s="76"/>
    </row>
    <row r="11" spans="1:17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  <row r="25" spans="1:4" x14ac:dyDescent="0.25">
      <c r="A25" s="18" t="s">
        <v>255</v>
      </c>
      <c r="B25" s="49"/>
      <c r="C25" s="49"/>
      <c r="D25" s="49"/>
    </row>
    <row r="26" spans="1:4" ht="15.75" thickBot="1" x14ac:dyDescent="0.3">
      <c r="A26" s="18" t="s">
        <v>7</v>
      </c>
      <c r="B26" s="49" t="s">
        <v>122</v>
      </c>
      <c r="C26" s="49" t="s">
        <v>123</v>
      </c>
      <c r="D26" s="49" t="s">
        <v>124</v>
      </c>
    </row>
    <row r="27" spans="1:4" x14ac:dyDescent="0.25">
      <c r="A27" s="59" t="s">
        <v>45</v>
      </c>
      <c r="B27" s="277">
        <v>1986323</v>
      </c>
      <c r="C27" s="52">
        <v>2263742</v>
      </c>
      <c r="D27" s="77">
        <f>B27/C27*100</f>
        <v>87.74511406335175</v>
      </c>
    </row>
    <row r="28" spans="1:4" x14ac:dyDescent="0.25">
      <c r="A28" s="59" t="s">
        <v>46</v>
      </c>
      <c r="B28" s="277">
        <v>830924</v>
      </c>
      <c r="C28" s="52">
        <v>1273971</v>
      </c>
      <c r="D28" s="77">
        <f>B28/C28*100</f>
        <v>65.223148721595706</v>
      </c>
    </row>
    <row r="29" spans="1:4" x14ac:dyDescent="0.25">
      <c r="A29" s="59" t="s">
        <v>48</v>
      </c>
      <c r="B29" s="298">
        <v>647160</v>
      </c>
      <c r="C29" s="299">
        <v>686586</v>
      </c>
      <c r="D29" s="77">
        <f>B29/C29*100</f>
        <v>94.257674930744301</v>
      </c>
    </row>
    <row r="30" spans="1:4" x14ac:dyDescent="0.25">
      <c r="A30" s="59" t="s">
        <v>47</v>
      </c>
      <c r="B30" s="297">
        <v>4596730</v>
      </c>
      <c r="C30" s="52">
        <v>5627715</v>
      </c>
      <c r="D30" s="77">
        <f>B30/C30*100</f>
        <v>81.680220124864178</v>
      </c>
    </row>
    <row r="31" spans="1:4" ht="15.75" thickBot="1" x14ac:dyDescent="0.3">
      <c r="A31" s="65" t="s">
        <v>49</v>
      </c>
      <c r="B31" s="296">
        <f>SUM(B27:B30)</f>
        <v>8061137</v>
      </c>
      <c r="C31" s="296">
        <f>SUM(C27:C30)</f>
        <v>9852014</v>
      </c>
      <c r="D31" s="78">
        <f>B31/C31*100</f>
        <v>81.8222243695553</v>
      </c>
    </row>
    <row r="32" spans="1:4" ht="15.75" thickTop="1" x14ac:dyDescent="0.25"/>
    <row r="33" spans="1:2" x14ac:dyDescent="0.25">
      <c r="B33" s="21"/>
    </row>
    <row r="34" spans="1:2" x14ac:dyDescent="0.25">
      <c r="B34" s="21"/>
    </row>
    <row r="35" spans="1:2" x14ac:dyDescent="0.25">
      <c r="B35" s="21"/>
    </row>
    <row r="36" spans="1:2" x14ac:dyDescent="0.25">
      <c r="B36" s="21"/>
    </row>
    <row r="37" spans="1:2" x14ac:dyDescent="0.25">
      <c r="A37" s="74"/>
      <c r="B37" s="34"/>
    </row>
    <row r="38" spans="1:2" x14ac:dyDescent="0.25">
      <c r="B38" s="31"/>
    </row>
    <row r="39" spans="1:2" x14ac:dyDescent="0.25">
      <c r="B39" s="31"/>
    </row>
    <row r="41" spans="1:2" x14ac:dyDescent="0.25">
      <c r="A41" s="74" t="s">
        <v>265</v>
      </c>
    </row>
    <row r="42" spans="1:2" x14ac:dyDescent="0.25">
      <c r="A42" s="46" t="s">
        <v>50</v>
      </c>
    </row>
    <row r="43" spans="1:2" x14ac:dyDescent="0.25">
      <c r="A43" s="46" t="s">
        <v>71</v>
      </c>
    </row>
  </sheetData>
  <mergeCells count="2">
    <mergeCell ref="A1:Q1"/>
    <mergeCell ref="A3:Q3"/>
  </mergeCells>
  <hyperlinks>
    <hyperlink ref="A42" r:id="rId1"/>
    <hyperlink ref="A43" r:id="rId2"/>
  </hyperlinks>
  <printOptions horizontalCentered="1" verticalCentered="1"/>
  <pageMargins left="0.70833333333333304" right="0.70833333333333304" top="0.74791666666666701" bottom="0.74791666666666701" header="0.51180555555555496" footer="0.51180555555555496"/>
  <pageSetup paperSize="9" scale="75" firstPageNumber="0" orientation="landscape" horizontalDpi="300" verticalDpi="30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showGridLines="0" zoomScale="90" zoomScaleNormal="90" workbookViewId="0">
      <selection activeCell="U59" sqref="U59"/>
    </sheetView>
  </sheetViews>
  <sheetFormatPr defaultColWidth="8.7109375" defaultRowHeight="15" x14ac:dyDescent="0.25"/>
  <cols>
    <col min="1" max="1025" width="9.28515625" customWidth="1"/>
  </cols>
  <sheetData>
    <row r="1" spans="1:14" ht="33" customHeight="1" x14ac:dyDescent="0.25">
      <c r="A1" s="315" t="s">
        <v>6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</row>
    <row r="3" spans="1:14" x14ac:dyDescent="0.25">
      <c r="A3" s="316" t="s">
        <v>125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</row>
    <row r="36" spans="1:14" x14ac:dyDescent="0.25">
      <c r="A36" s="74"/>
    </row>
    <row r="37" spans="1:14" x14ac:dyDescent="0.25">
      <c r="A37" s="74" t="s">
        <v>265</v>
      </c>
    </row>
    <row r="38" spans="1:14" x14ac:dyDescent="0.25">
      <c r="A38" s="79" t="s">
        <v>126</v>
      </c>
    </row>
    <row r="40" spans="1:14" ht="26.25" x14ac:dyDescent="0.25">
      <c r="A40" s="314" t="s">
        <v>6</v>
      </c>
      <c r="B40" s="314"/>
      <c r="C40" s="314"/>
      <c r="D40" s="314"/>
      <c r="E40" s="314"/>
      <c r="F40" s="314"/>
      <c r="G40" s="314"/>
      <c r="H40" s="314"/>
      <c r="I40" s="314"/>
      <c r="J40" s="314"/>
      <c r="K40" s="314"/>
      <c r="L40" s="314"/>
      <c r="M40" s="314"/>
      <c r="N40" s="314"/>
    </row>
    <row r="42" spans="1:14" x14ac:dyDescent="0.25">
      <c r="A42" s="312" t="s">
        <v>127</v>
      </c>
      <c r="B42" s="312"/>
      <c r="C42" s="312"/>
      <c r="D42" s="312"/>
      <c r="E42" s="312"/>
      <c r="F42" s="312"/>
      <c r="G42" s="312"/>
      <c r="H42" s="312"/>
      <c r="I42" s="312"/>
      <c r="J42" s="312"/>
      <c r="K42" s="312"/>
      <c r="L42" s="312"/>
      <c r="M42" s="312"/>
      <c r="N42" s="312"/>
    </row>
    <row r="76" spans="1:1" x14ac:dyDescent="0.25">
      <c r="A76" s="74" t="s">
        <v>265</v>
      </c>
    </row>
    <row r="77" spans="1:1" x14ac:dyDescent="0.25">
      <c r="A77" s="79" t="s">
        <v>126</v>
      </c>
    </row>
  </sheetData>
  <mergeCells count="4">
    <mergeCell ref="A1:N1"/>
    <mergeCell ref="A3:N3"/>
    <mergeCell ref="A40:N40"/>
    <mergeCell ref="A42:N42"/>
  </mergeCells>
  <hyperlinks>
    <hyperlink ref="A38" r:id="rId1"/>
    <hyperlink ref="A77" r:id="rId2"/>
  </hyperlinks>
  <printOptions horizontalCentered="1" verticalCentered="1"/>
  <pageMargins left="0.70833333333333304" right="0.70833333333333304" top="0.74791666666666701" bottom="0.74791666666666701" header="0.51180555555555496" footer="0.51180555555555496"/>
  <pageSetup paperSize="9" scale="80" firstPageNumber="0" orientation="landscape" horizontalDpi="300" verticalDpi="300"/>
  <rowBreaks count="1" manualBreakCount="1">
    <brk id="39" max="16383" man="1"/>
  </row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6"/>
  <sheetViews>
    <sheetView showGridLines="0" zoomScale="80" zoomScaleNormal="80" workbookViewId="0">
      <selection activeCell="Z233" sqref="Z233"/>
    </sheetView>
  </sheetViews>
  <sheetFormatPr defaultColWidth="8.7109375" defaultRowHeight="15" x14ac:dyDescent="0.25"/>
  <cols>
    <col min="1" max="1" width="25.5703125" customWidth="1"/>
    <col min="2" max="2" width="10.5703125" customWidth="1"/>
    <col min="3" max="3" width="11.5703125" customWidth="1"/>
    <col min="4" max="4" width="11.7109375" customWidth="1"/>
    <col min="5" max="6" width="14.7109375" customWidth="1"/>
    <col min="7" max="7" width="13.42578125" customWidth="1"/>
    <col min="8" max="8" width="12.42578125" customWidth="1"/>
    <col min="9" max="9" width="15.42578125" customWidth="1"/>
    <col min="10" max="10" width="13.5703125" customWidth="1"/>
    <col min="11" max="12" width="12.42578125" customWidth="1"/>
    <col min="13" max="13" width="15" customWidth="1"/>
    <col min="14" max="14" width="11.5703125" customWidth="1"/>
    <col min="15" max="15" width="11" customWidth="1"/>
    <col min="16" max="16" width="14" customWidth="1"/>
    <col min="17" max="1025" width="9.28515625" customWidth="1"/>
  </cols>
  <sheetData>
    <row r="1" spans="1:15" ht="38.25" customHeight="1" x14ac:dyDescent="0.25">
      <c r="A1" s="315" t="s">
        <v>12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</row>
    <row r="2" spans="1:15" ht="6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5" x14ac:dyDescent="0.25">
      <c r="A3" s="316" t="s">
        <v>128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</row>
    <row r="5" spans="1:15" ht="16.5" customHeight="1" x14ac:dyDescent="0.25">
      <c r="A5" s="15"/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</row>
    <row r="6" spans="1:15" ht="15.75" customHeight="1" x14ac:dyDescent="0.25">
      <c r="A6" s="17"/>
      <c r="B6" s="18">
        <v>1998</v>
      </c>
      <c r="C6" s="18">
        <v>1999</v>
      </c>
      <c r="D6" s="18">
        <v>2000</v>
      </c>
      <c r="E6" s="18">
        <v>2001</v>
      </c>
      <c r="F6" s="18">
        <v>2002</v>
      </c>
      <c r="G6" s="18">
        <v>2003</v>
      </c>
      <c r="H6" s="18">
        <v>2004</v>
      </c>
      <c r="I6" s="18">
        <v>2005</v>
      </c>
      <c r="J6" s="18">
        <v>2006</v>
      </c>
      <c r="K6" s="18">
        <v>2007</v>
      </c>
      <c r="L6" s="18">
        <v>2008</v>
      </c>
      <c r="M6" s="18">
        <v>2009</v>
      </c>
      <c r="N6" s="18">
        <v>2010</v>
      </c>
      <c r="O6" s="18">
        <v>2011</v>
      </c>
    </row>
    <row r="7" spans="1:15" ht="15" customHeight="1" x14ac:dyDescent="0.25">
      <c r="A7" s="20" t="s">
        <v>129</v>
      </c>
      <c r="B7" s="21">
        <v>11428485</v>
      </c>
      <c r="C7" s="21">
        <v>11816846</v>
      </c>
      <c r="D7" s="21">
        <v>11648532</v>
      </c>
      <c r="E7" s="21">
        <v>12046325</v>
      </c>
      <c r="F7" s="21">
        <v>12563144</v>
      </c>
      <c r="G7" s="21">
        <v>13707129</v>
      </c>
      <c r="H7" s="21">
        <v>14278367</v>
      </c>
      <c r="I7" s="21">
        <v>15289048</v>
      </c>
      <c r="J7" s="21">
        <v>15311693</v>
      </c>
      <c r="K7" s="21">
        <v>16353138</v>
      </c>
      <c r="L7" s="21">
        <v>16729435</v>
      </c>
      <c r="M7" s="21">
        <v>16717939</v>
      </c>
      <c r="N7" s="21">
        <v>16898418</v>
      </c>
      <c r="O7" s="21">
        <v>17449951</v>
      </c>
    </row>
    <row r="8" spans="1:15" x14ac:dyDescent="0.25">
      <c r="A8" s="20" t="s">
        <v>251</v>
      </c>
      <c r="B8" s="80">
        <v>118.02436770928099</v>
      </c>
      <c r="C8" s="80">
        <v>114.14549330675899</v>
      </c>
      <c r="D8" s="80">
        <v>115.794824274853</v>
      </c>
      <c r="E8" s="80">
        <v>111.97105474076101</v>
      </c>
      <c r="F8" s="80">
        <v>107.364821735706</v>
      </c>
      <c r="G8" s="80">
        <v>98.4042475999168</v>
      </c>
      <c r="H8" s="80">
        <v>94.467365630817596</v>
      </c>
      <c r="I8" s="80">
        <v>88.222609805397994</v>
      </c>
      <c r="J8" s="80">
        <v>88.092134292399905</v>
      </c>
      <c r="K8" s="80">
        <v>82.482011464710894</v>
      </c>
      <c r="L8" s="80">
        <v>80.626734614767301</v>
      </c>
      <c r="M8" s="80">
        <v>80.037557261095401</v>
      </c>
      <c r="N8" s="80">
        <v>81.039302022236598</v>
      </c>
      <c r="O8" s="80">
        <v>81.272377211832904</v>
      </c>
    </row>
    <row r="9" spans="1:15" x14ac:dyDescent="0.25">
      <c r="A9" s="81" t="s">
        <v>131</v>
      </c>
      <c r="B9" s="73">
        <v>1348839.716</v>
      </c>
      <c r="C9" s="73">
        <v>1348839.716</v>
      </c>
      <c r="D9" s="73">
        <v>1348839.716</v>
      </c>
      <c r="E9" s="73">
        <v>1348839.716</v>
      </c>
      <c r="F9" s="73">
        <v>1348839.716</v>
      </c>
      <c r="G9" s="73">
        <v>1348839.716</v>
      </c>
      <c r="H9" s="73">
        <v>1348839.716</v>
      </c>
      <c r="I9" s="73">
        <v>1348839.716</v>
      </c>
      <c r="J9" s="73">
        <v>1348839.716</v>
      </c>
      <c r="K9" s="73">
        <v>1348839.716</v>
      </c>
      <c r="L9" s="73">
        <v>1348839.716</v>
      </c>
      <c r="M9" s="73">
        <v>1338063</v>
      </c>
      <c r="N9" s="73">
        <v>1369436</v>
      </c>
      <c r="O9" s="73">
        <v>1418199</v>
      </c>
    </row>
    <row r="10" spans="1:15" ht="15.75" thickTop="1" x14ac:dyDescent="0.25"/>
    <row r="11" spans="1:15" ht="16.5" thickBot="1" x14ac:dyDescent="0.3">
      <c r="A11" s="15"/>
      <c r="B11" s="313"/>
      <c r="C11" s="313"/>
      <c r="D11" s="313"/>
      <c r="E11" s="313"/>
      <c r="F11" s="313"/>
      <c r="G11" s="313"/>
      <c r="H11" s="313"/>
      <c r="I11" s="82"/>
      <c r="M11" s="31"/>
    </row>
    <row r="12" spans="1:15" ht="15" customHeight="1" thickTop="1" thickBot="1" x14ac:dyDescent="0.3">
      <c r="A12" s="17"/>
      <c r="B12" s="18">
        <v>2012</v>
      </c>
      <c r="C12" s="18">
        <v>2013</v>
      </c>
      <c r="D12" s="18">
        <v>2014</v>
      </c>
      <c r="E12" s="18">
        <v>2015</v>
      </c>
      <c r="F12" s="18">
        <v>2016</v>
      </c>
      <c r="G12" s="18">
        <v>2017</v>
      </c>
      <c r="H12" s="18">
        <v>2018</v>
      </c>
      <c r="I12" s="18">
        <v>2019</v>
      </c>
      <c r="J12" s="24">
        <v>2020</v>
      </c>
      <c r="K12" s="24">
        <v>2021</v>
      </c>
      <c r="L12" s="24">
        <v>2022</v>
      </c>
      <c r="M12" s="24">
        <v>2023</v>
      </c>
    </row>
    <row r="13" spans="1:15" ht="16.5" customHeight="1" x14ac:dyDescent="0.25">
      <c r="A13" s="20" t="s">
        <v>129</v>
      </c>
      <c r="B13" s="21">
        <v>18042794</v>
      </c>
      <c r="C13" s="21">
        <v>18593752</v>
      </c>
      <c r="D13" s="21">
        <v>19362768</v>
      </c>
      <c r="E13" s="21">
        <v>19854375</v>
      </c>
      <c r="F13" s="21">
        <v>21684315</v>
      </c>
      <c r="G13" s="21">
        <v>21646356</v>
      </c>
      <c r="H13" s="21">
        <v>22430046</v>
      </c>
      <c r="I13" s="21">
        <v>22451793</v>
      </c>
      <c r="J13" s="21">
        <v>23193373</v>
      </c>
      <c r="K13" s="21">
        <v>24041540</v>
      </c>
      <c r="L13" s="21">
        <v>23384848</v>
      </c>
      <c r="M13" s="21">
        <v>22058846</v>
      </c>
    </row>
    <row r="14" spans="1:15" x14ac:dyDescent="0.25">
      <c r="A14" s="274" t="s">
        <v>251</v>
      </c>
      <c r="B14" s="275">
        <v>80.5948901262188</v>
      </c>
      <c r="C14" s="275">
        <v>81</v>
      </c>
      <c r="D14" s="80">
        <v>81.440473800026894</v>
      </c>
      <c r="E14" s="80">
        <v>81.862108477350702</v>
      </c>
      <c r="F14" s="80">
        <v>82.724897696791402</v>
      </c>
      <c r="G14" s="80">
        <v>83.007522374666706</v>
      </c>
      <c r="H14" s="80">
        <v>84.006975509546393</v>
      </c>
      <c r="I14" s="80">
        <v>84.122819945827899</v>
      </c>
      <c r="J14" s="80">
        <v>86.02</v>
      </c>
      <c r="K14" s="80">
        <v>86.54</v>
      </c>
      <c r="L14" s="80">
        <v>86.35</v>
      </c>
      <c r="M14" s="80">
        <v>88.789907142014599</v>
      </c>
    </row>
    <row r="15" spans="1:15" ht="15.75" thickBot="1" x14ac:dyDescent="0.3">
      <c r="A15" s="276" t="s">
        <v>131</v>
      </c>
      <c r="B15" s="271">
        <v>1454156</v>
      </c>
      <c r="C15" s="271">
        <v>1506987</v>
      </c>
      <c r="D15" s="73">
        <v>1576915</v>
      </c>
      <c r="E15" s="73">
        <v>1625321</v>
      </c>
      <c r="F15" s="73">
        <v>1793832.74</v>
      </c>
      <c r="G15" s="73">
        <v>1796810.38</v>
      </c>
      <c r="H15" s="73">
        <v>1884280.325</v>
      </c>
      <c r="I15" s="73">
        <v>1888708.14</v>
      </c>
      <c r="J15" s="73">
        <v>1995188.21</v>
      </c>
      <c r="K15" s="73">
        <v>2080548.88</v>
      </c>
      <c r="L15" s="73">
        <v>2019354.13</v>
      </c>
      <c r="M15" s="73">
        <v>1958602.888</v>
      </c>
    </row>
    <row r="16" spans="1:15" ht="15.75" thickTop="1" x14ac:dyDescent="0.25"/>
    <row r="18" spans="11:11" x14ac:dyDescent="0.25">
      <c r="K18" s="26"/>
    </row>
    <row r="19" spans="11:11" x14ac:dyDescent="0.25">
      <c r="K19" s="26"/>
    </row>
    <row r="20" spans="11:11" x14ac:dyDescent="0.25">
      <c r="K20" s="26"/>
    </row>
    <row r="21" spans="11:11" x14ac:dyDescent="0.25">
      <c r="K21" s="26"/>
    </row>
    <row r="22" spans="11:11" x14ac:dyDescent="0.25">
      <c r="K22" s="26"/>
    </row>
    <row r="23" spans="11:11" x14ac:dyDescent="0.25">
      <c r="K23" s="26"/>
    </row>
    <row r="24" spans="11:11" x14ac:dyDescent="0.25">
      <c r="K24" s="26"/>
    </row>
    <row r="25" spans="11:11" x14ac:dyDescent="0.25">
      <c r="K25" s="26"/>
    </row>
    <row r="26" spans="11:11" x14ac:dyDescent="0.25">
      <c r="K26" s="26"/>
    </row>
    <row r="27" spans="11:11" x14ac:dyDescent="0.25">
      <c r="K27" s="26"/>
    </row>
    <row r="28" spans="11:11" x14ac:dyDescent="0.25">
      <c r="K28" s="26"/>
    </row>
    <row r="29" spans="11:11" x14ac:dyDescent="0.25">
      <c r="K29" s="26"/>
    </row>
    <row r="30" spans="11:11" x14ac:dyDescent="0.25">
      <c r="K30" s="26"/>
    </row>
    <row r="31" spans="11:11" x14ac:dyDescent="0.25">
      <c r="K31" s="26"/>
    </row>
    <row r="36" spans="1:1" x14ac:dyDescent="0.25">
      <c r="A36" s="27" t="s">
        <v>265</v>
      </c>
    </row>
    <row r="37" spans="1:1" x14ac:dyDescent="0.25">
      <c r="A37" s="273" t="s">
        <v>132</v>
      </c>
    </row>
    <row r="65" spans="1:19" ht="38.25" customHeight="1" x14ac:dyDescent="0.25">
      <c r="A65" s="315" t="s">
        <v>12</v>
      </c>
      <c r="B65" s="315"/>
      <c r="C65" s="315"/>
      <c r="D65" s="315"/>
      <c r="E65" s="315"/>
      <c r="F65" s="315"/>
      <c r="G65" s="315"/>
      <c r="H65" s="315"/>
      <c r="I65" s="315"/>
      <c r="J65" s="315"/>
      <c r="K65" s="315"/>
      <c r="L65" s="315"/>
      <c r="M65" s="315"/>
      <c r="N65" s="315"/>
      <c r="O65" s="315"/>
    </row>
    <row r="66" spans="1:19" ht="12.75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9" x14ac:dyDescent="0.25">
      <c r="A67" s="316" t="s">
        <v>260</v>
      </c>
      <c r="B67" s="316"/>
      <c r="C67" s="316"/>
      <c r="D67" s="316"/>
      <c r="E67" s="316"/>
      <c r="F67" s="316"/>
      <c r="G67" s="316"/>
      <c r="H67" s="316"/>
      <c r="I67" s="316"/>
      <c r="J67" s="316"/>
      <c r="K67" s="316"/>
      <c r="L67" s="316"/>
      <c r="M67" s="316"/>
      <c r="N67" s="316"/>
      <c r="O67" s="316"/>
      <c r="P67" s="31"/>
      <c r="Q67" s="31"/>
      <c r="R67" s="31"/>
      <c r="S67" s="31"/>
    </row>
    <row r="68" spans="1:19" x14ac:dyDescent="0.25">
      <c r="O68" s="31"/>
      <c r="P68" s="31"/>
      <c r="Q68" s="31"/>
      <c r="R68" s="31"/>
      <c r="S68" s="31"/>
    </row>
    <row r="69" spans="1:19" ht="15.75" x14ac:dyDescent="0.25">
      <c r="B69" s="84"/>
      <c r="C69" s="324" t="s">
        <v>133</v>
      </c>
      <c r="D69" s="324"/>
      <c r="E69" s="324"/>
      <c r="F69" s="324"/>
      <c r="G69" s="324" t="s">
        <v>134</v>
      </c>
      <c r="H69" s="324"/>
      <c r="I69" s="324"/>
      <c r="J69" s="324"/>
      <c r="K69" s="325" t="s">
        <v>135</v>
      </c>
      <c r="L69" s="325"/>
      <c r="M69" s="325"/>
      <c r="N69" s="325"/>
      <c r="O69" s="16"/>
      <c r="P69" s="31"/>
      <c r="Q69" s="31"/>
      <c r="R69" s="31"/>
      <c r="S69" s="31"/>
    </row>
    <row r="70" spans="1:19" ht="30" x14ac:dyDescent="0.25">
      <c r="B70" s="85" t="s">
        <v>136</v>
      </c>
      <c r="C70" s="32" t="s">
        <v>137</v>
      </c>
      <c r="D70" s="32" t="s">
        <v>138</v>
      </c>
      <c r="E70" s="32" t="s">
        <v>139</v>
      </c>
      <c r="F70" s="86" t="s">
        <v>65</v>
      </c>
      <c r="G70" s="32" t="s">
        <v>137</v>
      </c>
      <c r="H70" s="32" t="s">
        <v>138</v>
      </c>
      <c r="I70" s="32" t="s">
        <v>139</v>
      </c>
      <c r="J70" s="87" t="s">
        <v>65</v>
      </c>
      <c r="K70" s="32" t="s">
        <v>137</v>
      </c>
      <c r="L70" s="32" t="s">
        <v>138</v>
      </c>
      <c r="M70" s="32" t="s">
        <v>139</v>
      </c>
      <c r="N70" s="32" t="s">
        <v>65</v>
      </c>
      <c r="O70" s="33"/>
      <c r="P70" s="31"/>
      <c r="Q70" s="31"/>
      <c r="R70" s="31"/>
      <c r="S70" s="31"/>
    </row>
    <row r="71" spans="1:19" x14ac:dyDescent="0.25">
      <c r="B71" s="88">
        <v>1998</v>
      </c>
      <c r="C71" s="21">
        <v>62219</v>
      </c>
      <c r="D71" s="21">
        <v>4364153</v>
      </c>
      <c r="E71" s="21"/>
      <c r="F71" s="89">
        <v>4426372</v>
      </c>
      <c r="G71" s="80">
        <v>5.5104630418360996</v>
      </c>
      <c r="H71" s="80">
        <v>81.775432712831105</v>
      </c>
      <c r="I71" s="80"/>
      <c r="J71" s="90">
        <v>80.703419301405305</v>
      </c>
      <c r="K71" s="21">
        <v>342.85550000000001</v>
      </c>
      <c r="L71" s="21">
        <v>356880.5</v>
      </c>
      <c r="M71" s="21"/>
      <c r="N71" s="21">
        <v>357223.35550000001</v>
      </c>
      <c r="O71" s="21"/>
      <c r="P71" s="31"/>
      <c r="Q71" s="31"/>
      <c r="R71" s="31"/>
      <c r="S71" s="31"/>
    </row>
    <row r="72" spans="1:19" x14ac:dyDescent="0.25">
      <c r="B72" s="91">
        <v>1999</v>
      </c>
      <c r="C72" s="21">
        <v>30202</v>
      </c>
      <c r="D72" s="21">
        <v>4624850</v>
      </c>
      <c r="E72" s="21"/>
      <c r="F72" s="89">
        <v>4655052</v>
      </c>
      <c r="G72" s="80">
        <v>5.7844182504469899</v>
      </c>
      <c r="H72" s="80">
        <v>81.502254127160896</v>
      </c>
      <c r="I72" s="80"/>
      <c r="J72" s="90">
        <v>81.010996439996802</v>
      </c>
      <c r="K72" s="21">
        <v>174.70099999999999</v>
      </c>
      <c r="L72" s="21">
        <v>376935.7</v>
      </c>
      <c r="M72" s="21"/>
      <c r="N72" s="21">
        <v>377110.40100000001</v>
      </c>
      <c r="O72" s="21"/>
      <c r="P72" s="31"/>
      <c r="Q72" s="31"/>
      <c r="R72" s="31"/>
      <c r="S72" s="31"/>
    </row>
    <row r="73" spans="1:19" x14ac:dyDescent="0.25">
      <c r="B73" s="91">
        <v>2000</v>
      </c>
      <c r="C73" s="21">
        <v>12314</v>
      </c>
      <c r="D73" s="21">
        <v>4673621</v>
      </c>
      <c r="E73" s="21"/>
      <c r="F73" s="89">
        <v>4685935</v>
      </c>
      <c r="G73" s="80">
        <v>6.2726165340263096</v>
      </c>
      <c r="H73" s="80">
        <v>81.397186464199805</v>
      </c>
      <c r="I73" s="80"/>
      <c r="J73" s="90">
        <v>81.199769309646797</v>
      </c>
      <c r="K73" s="21">
        <v>77.241</v>
      </c>
      <c r="L73" s="21">
        <v>380419.6</v>
      </c>
      <c r="M73" s="21"/>
      <c r="N73" s="21">
        <v>380496.84100000001</v>
      </c>
      <c r="O73" s="21"/>
      <c r="P73" s="31"/>
      <c r="Q73" s="31"/>
      <c r="R73" s="31"/>
      <c r="S73" s="31"/>
    </row>
    <row r="74" spans="1:19" x14ac:dyDescent="0.25">
      <c r="B74" s="91">
        <v>2001</v>
      </c>
      <c r="C74" s="21">
        <v>20133</v>
      </c>
      <c r="D74" s="21">
        <v>4761197</v>
      </c>
      <c r="E74" s="21"/>
      <c r="F74" s="89">
        <v>4781330</v>
      </c>
      <c r="G74" s="80">
        <v>5.5989172006159</v>
      </c>
      <c r="H74" s="80">
        <v>80.638566310110704</v>
      </c>
      <c r="I74" s="80"/>
      <c r="J74" s="90">
        <v>80.322592876877394</v>
      </c>
      <c r="K74" s="21">
        <v>112.723</v>
      </c>
      <c r="L74" s="21">
        <v>383936.1</v>
      </c>
      <c r="M74" s="21"/>
      <c r="N74" s="21">
        <v>384048.82299999997</v>
      </c>
      <c r="O74" s="21"/>
      <c r="P74" s="21"/>
      <c r="Q74" s="31"/>
    </row>
    <row r="75" spans="1:19" x14ac:dyDescent="0.25">
      <c r="B75" s="91">
        <v>2002</v>
      </c>
      <c r="C75" s="21">
        <v>30358</v>
      </c>
      <c r="D75" s="21">
        <v>4928128</v>
      </c>
      <c r="E75" s="21"/>
      <c r="F75" s="89">
        <v>4958486</v>
      </c>
      <c r="G75" s="80">
        <v>5.0497397720534902</v>
      </c>
      <c r="H75" s="80">
        <v>81.796211462039906</v>
      </c>
      <c r="I75" s="80"/>
      <c r="J75" s="90">
        <v>81.326336305073795</v>
      </c>
      <c r="K75" s="21">
        <v>153.30000000000001</v>
      </c>
      <c r="L75" s="21">
        <v>403102.2</v>
      </c>
      <c r="M75" s="21"/>
      <c r="N75" s="21">
        <v>403255.5</v>
      </c>
      <c r="O75" s="21"/>
      <c r="P75" s="21"/>
      <c r="Q75" s="31"/>
    </row>
    <row r="76" spans="1:19" x14ac:dyDescent="0.25">
      <c r="B76" s="91">
        <v>2003</v>
      </c>
      <c r="C76" s="21">
        <v>24590</v>
      </c>
      <c r="D76" s="21">
        <v>5729426</v>
      </c>
      <c r="E76" s="21"/>
      <c r="F76" s="89">
        <v>5754016</v>
      </c>
      <c r="G76" s="80">
        <v>4.8626270841805601</v>
      </c>
      <c r="H76" s="80">
        <v>83.553326284343299</v>
      </c>
      <c r="I76" s="80"/>
      <c r="J76" s="90">
        <v>83.2170386735108</v>
      </c>
      <c r="K76" s="21">
        <v>119.572</v>
      </c>
      <c r="L76" s="21">
        <v>478712.6</v>
      </c>
      <c r="M76" s="21"/>
      <c r="N76" s="21">
        <v>478832.17200000002</v>
      </c>
      <c r="O76" s="21"/>
      <c r="P76" s="21"/>
      <c r="Q76" s="31"/>
    </row>
    <row r="77" spans="1:19" x14ac:dyDescent="0.25">
      <c r="B77" s="91">
        <v>2004</v>
      </c>
      <c r="C77" s="21">
        <v>25399</v>
      </c>
      <c r="D77" s="21">
        <v>6185660</v>
      </c>
      <c r="E77" s="21"/>
      <c r="F77" s="89">
        <v>6211059</v>
      </c>
      <c r="G77" s="80">
        <v>4.85452183156817</v>
      </c>
      <c r="H77" s="80">
        <v>83.762282440353999</v>
      </c>
      <c r="I77" s="80"/>
      <c r="J77" s="90">
        <v>83.439603455707001</v>
      </c>
      <c r="K77" s="21">
        <v>123.3</v>
      </c>
      <c r="L77" s="21">
        <v>518125</v>
      </c>
      <c r="M77" s="21"/>
      <c r="N77" s="21">
        <v>518248.3</v>
      </c>
      <c r="O77" s="21"/>
      <c r="P77" s="21"/>
      <c r="Q77" s="31"/>
    </row>
    <row r="78" spans="1:19" x14ac:dyDescent="0.25">
      <c r="B78" s="91">
        <v>2005</v>
      </c>
      <c r="C78" s="21">
        <v>19941</v>
      </c>
      <c r="D78" s="21">
        <v>6707354</v>
      </c>
      <c r="E78" s="21"/>
      <c r="F78" s="89">
        <v>6727295</v>
      </c>
      <c r="G78" s="80">
        <v>5.2855924978687101</v>
      </c>
      <c r="H78" s="80">
        <v>83.779371120116807</v>
      </c>
      <c r="I78" s="80"/>
      <c r="J78" s="90">
        <v>83.546700419708102</v>
      </c>
      <c r="K78" s="21">
        <v>105.4</v>
      </c>
      <c r="L78" s="21">
        <v>561937.9</v>
      </c>
      <c r="M78" s="21"/>
      <c r="N78" s="21">
        <v>562043.30000000005</v>
      </c>
      <c r="O78" s="21"/>
      <c r="P78" s="21"/>
      <c r="Q78" s="31"/>
    </row>
    <row r="79" spans="1:19" x14ac:dyDescent="0.25">
      <c r="B79" s="91">
        <v>2006</v>
      </c>
      <c r="C79" s="21">
        <v>18415</v>
      </c>
      <c r="D79" s="21">
        <v>6951857</v>
      </c>
      <c r="E79" s="21"/>
      <c r="F79" s="89">
        <v>6970272</v>
      </c>
      <c r="G79" s="80">
        <v>5.3</v>
      </c>
      <c r="H79" s="80">
        <v>83.9</v>
      </c>
      <c r="I79" s="80"/>
      <c r="J79" s="90">
        <v>83.661885791544407</v>
      </c>
      <c r="K79" s="21">
        <v>97.6</v>
      </c>
      <c r="L79" s="21">
        <v>583048.5</v>
      </c>
      <c r="M79" s="21"/>
      <c r="N79" s="21">
        <v>583146.1</v>
      </c>
      <c r="O79" s="21"/>
      <c r="P79" s="21"/>
      <c r="Q79" s="31"/>
    </row>
    <row r="80" spans="1:19" x14ac:dyDescent="0.25">
      <c r="B80" s="91">
        <v>2007</v>
      </c>
      <c r="C80" s="21">
        <v>19488</v>
      </c>
      <c r="D80" s="21">
        <v>7728637</v>
      </c>
      <c r="E80" s="21"/>
      <c r="F80" s="89">
        <v>7748125</v>
      </c>
      <c r="G80" s="80">
        <v>5.0788177339901504</v>
      </c>
      <c r="H80" s="80">
        <v>83.073535475919002</v>
      </c>
      <c r="I80" s="80"/>
      <c r="J80" s="90">
        <v>82.877364007421093</v>
      </c>
      <c r="K80" s="21">
        <v>98.975999999999999</v>
      </c>
      <c r="L80" s="21">
        <v>642045.19999999995</v>
      </c>
      <c r="M80" s="21"/>
      <c r="N80" s="21">
        <v>642144.17599999998</v>
      </c>
      <c r="O80" s="21"/>
      <c r="P80" s="21"/>
      <c r="Q80" s="31"/>
    </row>
    <row r="81" spans="2:17" x14ac:dyDescent="0.25">
      <c r="B81" s="91">
        <v>2008</v>
      </c>
      <c r="C81" s="21">
        <v>40713</v>
      </c>
      <c r="D81" s="21">
        <v>7861513</v>
      </c>
      <c r="E81" s="21"/>
      <c r="F81" s="89">
        <v>7902226</v>
      </c>
      <c r="G81" s="80">
        <v>6.0184707587257096</v>
      </c>
      <c r="H81" s="80">
        <v>83.516048373894407</v>
      </c>
      <c r="I81" s="80"/>
      <c r="J81" s="90">
        <v>83.116773678707801</v>
      </c>
      <c r="K81" s="21">
        <v>245.03</v>
      </c>
      <c r="L81" s="21">
        <v>656562.5</v>
      </c>
      <c r="M81" s="21"/>
      <c r="N81" s="21">
        <v>656807.53</v>
      </c>
      <c r="O81" s="21"/>
      <c r="P81" s="21"/>
      <c r="Q81" s="267"/>
    </row>
    <row r="82" spans="2:17" x14ac:dyDescent="0.25">
      <c r="B82" s="91">
        <v>2009</v>
      </c>
      <c r="C82" s="21">
        <v>14886</v>
      </c>
      <c r="D82" s="21">
        <v>7807474</v>
      </c>
      <c r="E82" s="21">
        <v>250976</v>
      </c>
      <c r="F82" s="89">
        <v>8073336</v>
      </c>
      <c r="G82" s="80">
        <v>6</v>
      </c>
      <c r="H82" s="80">
        <v>82</v>
      </c>
      <c r="I82" s="80">
        <v>156</v>
      </c>
      <c r="J82" s="90">
        <v>84.045306673721996</v>
      </c>
      <c r="K82" s="21">
        <v>91</v>
      </c>
      <c r="L82" s="21">
        <v>639318</v>
      </c>
      <c r="M82" s="21">
        <v>39117</v>
      </c>
      <c r="N82" s="21">
        <v>678526</v>
      </c>
      <c r="O82" s="21"/>
      <c r="P82" s="21"/>
      <c r="Q82" s="31"/>
    </row>
    <row r="83" spans="2:17" x14ac:dyDescent="0.25">
      <c r="B83" s="91">
        <v>2010</v>
      </c>
      <c r="C83" s="21">
        <v>13426</v>
      </c>
      <c r="D83" s="21">
        <v>8097682</v>
      </c>
      <c r="E83" s="21">
        <v>373512</v>
      </c>
      <c r="F83" s="89">
        <v>8484620</v>
      </c>
      <c r="G83" s="80">
        <v>5.7</v>
      </c>
      <c r="H83" s="80">
        <v>81</v>
      </c>
      <c r="I83" s="80">
        <v>157.4</v>
      </c>
      <c r="J83" s="90">
        <v>84.266237026525602</v>
      </c>
      <c r="K83" s="21">
        <v>77</v>
      </c>
      <c r="L83" s="21">
        <v>656104</v>
      </c>
      <c r="M83" s="21">
        <v>58786</v>
      </c>
      <c r="N83" s="21">
        <v>714967</v>
      </c>
      <c r="O83" s="21"/>
      <c r="P83" s="21"/>
      <c r="Q83" s="31"/>
    </row>
    <row r="84" spans="2:17" x14ac:dyDescent="0.25">
      <c r="B84" s="91">
        <v>2011</v>
      </c>
      <c r="C84" s="21">
        <v>9838</v>
      </c>
      <c r="D84" s="21">
        <v>8756882</v>
      </c>
      <c r="E84" s="21">
        <v>373955</v>
      </c>
      <c r="F84" s="89">
        <v>9140675</v>
      </c>
      <c r="G84" s="80">
        <v>5.6</v>
      </c>
      <c r="H84" s="80">
        <v>81.099999999999994</v>
      </c>
      <c r="I84" s="80">
        <v>155.69999999999999</v>
      </c>
      <c r="J84" s="90">
        <v>84.053529963596802</v>
      </c>
      <c r="K84" s="21">
        <v>55</v>
      </c>
      <c r="L84" s="21">
        <v>710029</v>
      </c>
      <c r="M84" s="21">
        <v>58222</v>
      </c>
      <c r="N84" s="21">
        <v>768306</v>
      </c>
      <c r="O84" s="21"/>
      <c r="P84" s="21"/>
      <c r="Q84" s="31"/>
    </row>
    <row r="85" spans="2:17" x14ac:dyDescent="0.25">
      <c r="B85" s="91">
        <v>2012</v>
      </c>
      <c r="C85" s="21">
        <v>8287</v>
      </c>
      <c r="D85" s="21">
        <v>8618299</v>
      </c>
      <c r="E85" s="21">
        <v>315260</v>
      </c>
      <c r="F85" s="89">
        <v>8941846</v>
      </c>
      <c r="G85" s="80">
        <v>5.2</v>
      </c>
      <c r="H85" s="80">
        <v>80.5</v>
      </c>
      <c r="I85" s="80">
        <v>155.1</v>
      </c>
      <c r="J85" s="90">
        <v>83.073114880305496</v>
      </c>
      <c r="K85" s="21">
        <v>43</v>
      </c>
      <c r="L85" s="21">
        <v>693875</v>
      </c>
      <c r="M85" s="21">
        <v>48909</v>
      </c>
      <c r="N85" s="21">
        <v>742827</v>
      </c>
      <c r="O85" s="21"/>
      <c r="P85" s="21"/>
      <c r="Q85" s="31"/>
    </row>
    <row r="86" spans="2:17" x14ac:dyDescent="0.25">
      <c r="B86" s="91">
        <v>2013</v>
      </c>
      <c r="C86" s="21">
        <v>6277</v>
      </c>
      <c r="D86" s="21">
        <v>8051029</v>
      </c>
      <c r="E86" s="21">
        <v>188305</v>
      </c>
      <c r="F86" s="89">
        <v>8245611</v>
      </c>
      <c r="G86" s="80">
        <v>5.6</v>
      </c>
      <c r="H86" s="80">
        <v>81.400000000000006</v>
      </c>
      <c r="I86" s="80">
        <v>156.5</v>
      </c>
      <c r="J86" s="90">
        <v>83.075953983276705</v>
      </c>
      <c r="K86" s="21">
        <v>35</v>
      </c>
      <c r="L86" s="21">
        <v>655511</v>
      </c>
      <c r="M86" s="21">
        <v>29466</v>
      </c>
      <c r="N86" s="21">
        <v>685012</v>
      </c>
      <c r="O86" s="21"/>
      <c r="P86" s="21"/>
      <c r="Q86" s="31"/>
    </row>
    <row r="87" spans="2:17" x14ac:dyDescent="0.25">
      <c r="B87" s="91">
        <v>2014</v>
      </c>
      <c r="C87" s="21">
        <v>8647</v>
      </c>
      <c r="D87" s="21">
        <v>8490741</v>
      </c>
      <c r="E87" s="21">
        <v>181586</v>
      </c>
      <c r="F87" s="89">
        <v>8680974</v>
      </c>
      <c r="G87" s="80">
        <v>5.3</v>
      </c>
      <c r="H87" s="80">
        <v>81.5</v>
      </c>
      <c r="I87" s="80">
        <v>158.30000000000001</v>
      </c>
      <c r="J87" s="90">
        <v>83.069134868967495</v>
      </c>
      <c r="K87" s="21">
        <v>46</v>
      </c>
      <c r="L87" s="21">
        <v>692325</v>
      </c>
      <c r="M87" s="21">
        <v>28750</v>
      </c>
      <c r="N87" s="21">
        <v>721121</v>
      </c>
      <c r="O87" s="21"/>
      <c r="P87" s="21"/>
      <c r="Q87" s="31"/>
    </row>
    <row r="88" spans="2:17" x14ac:dyDescent="0.25">
      <c r="B88" s="91">
        <v>2015</v>
      </c>
      <c r="C88" s="21">
        <v>11056</v>
      </c>
      <c r="D88" s="21">
        <v>8575789</v>
      </c>
      <c r="E88" s="21">
        <v>182447</v>
      </c>
      <c r="F88" s="89">
        <v>8769292</v>
      </c>
      <c r="G88" s="80">
        <v>5.4</v>
      </c>
      <c r="H88" s="80">
        <v>81.7</v>
      </c>
      <c r="I88" s="80">
        <v>158.80000000000001</v>
      </c>
      <c r="J88" s="90">
        <v>83.183910400064207</v>
      </c>
      <c r="K88" s="21">
        <v>60</v>
      </c>
      <c r="L88" s="21">
        <v>700430</v>
      </c>
      <c r="M88" s="21">
        <v>28974</v>
      </c>
      <c r="N88" s="21">
        <v>729464</v>
      </c>
      <c r="O88" s="21"/>
      <c r="P88" s="21"/>
      <c r="Q88" s="31"/>
    </row>
    <row r="89" spans="2:17" x14ac:dyDescent="0.25">
      <c r="B89" s="91">
        <v>2016</v>
      </c>
      <c r="C89" s="21">
        <v>8534</v>
      </c>
      <c r="D89" s="21">
        <v>9870735</v>
      </c>
      <c r="E89" s="21">
        <v>182430</v>
      </c>
      <c r="F89" s="89">
        <v>10061699</v>
      </c>
      <c r="G89" s="80">
        <v>5.49</v>
      </c>
      <c r="H89" s="80">
        <v>83.04</v>
      </c>
      <c r="I89" s="80">
        <v>158.03</v>
      </c>
      <c r="J89" s="90">
        <v>84.338250428680098</v>
      </c>
      <c r="K89" s="21">
        <v>46.87</v>
      </c>
      <c r="L89" s="21">
        <v>819709.6</v>
      </c>
      <c r="M89" s="21">
        <v>28829.62</v>
      </c>
      <c r="N89" s="21">
        <v>848586.09</v>
      </c>
      <c r="O89" s="21"/>
      <c r="P89" s="21"/>
      <c r="Q89" s="31"/>
    </row>
    <row r="90" spans="2:17" x14ac:dyDescent="0.25">
      <c r="B90" s="91">
        <v>2017</v>
      </c>
      <c r="C90" s="21">
        <v>10915</v>
      </c>
      <c r="D90" s="21">
        <v>9509317</v>
      </c>
      <c r="E90" s="21">
        <v>200640</v>
      </c>
      <c r="F90" s="89">
        <v>9720872</v>
      </c>
      <c r="G90" s="80">
        <v>5.34</v>
      </c>
      <c r="H90" s="80">
        <v>83.6</v>
      </c>
      <c r="I90" s="80">
        <v>156.28</v>
      </c>
      <c r="J90" s="90">
        <v>85.015222914158301</v>
      </c>
      <c r="K90" s="21">
        <v>58.27</v>
      </c>
      <c r="L90" s="21">
        <v>795007.32</v>
      </c>
      <c r="M90" s="21">
        <v>31356.51</v>
      </c>
      <c r="N90" s="21">
        <v>826422.1</v>
      </c>
      <c r="O90" s="21"/>
      <c r="P90" s="21"/>
      <c r="Q90" s="31"/>
    </row>
    <row r="91" spans="2:17" x14ac:dyDescent="0.25">
      <c r="B91" s="91">
        <v>2018</v>
      </c>
      <c r="C91" s="21">
        <v>11679</v>
      </c>
      <c r="D91" s="21">
        <v>9399284</v>
      </c>
      <c r="E91" s="21">
        <v>186896</v>
      </c>
      <c r="F91" s="89">
        <v>9597859</v>
      </c>
      <c r="G91" s="80">
        <v>4.9930644746981798</v>
      </c>
      <c r="H91" s="80">
        <v>84.761701529605901</v>
      </c>
      <c r="I91" s="80">
        <v>156.85714515024401</v>
      </c>
      <c r="J91" s="90">
        <v>86.068527574743499</v>
      </c>
      <c r="K91" s="21">
        <v>58.314</v>
      </c>
      <c r="L91" s="21">
        <v>796699.30500000005</v>
      </c>
      <c r="M91" s="21">
        <v>29315.973000000002</v>
      </c>
      <c r="N91" s="21">
        <v>826073.59199999995</v>
      </c>
      <c r="O91" s="92"/>
    </row>
    <row r="92" spans="2:17" x14ac:dyDescent="0.25">
      <c r="B92" s="91">
        <v>2019</v>
      </c>
      <c r="C92" s="21">
        <v>10200</v>
      </c>
      <c r="D92" s="21">
        <v>9692287</v>
      </c>
      <c r="E92" s="21">
        <v>122166</v>
      </c>
      <c r="F92" s="89">
        <v>9824653</v>
      </c>
      <c r="G92" s="80">
        <v>5.78</v>
      </c>
      <c r="H92" s="80">
        <v>85.01</v>
      </c>
      <c r="I92" s="80">
        <v>157.84</v>
      </c>
      <c r="J92" s="90">
        <v>85.835321613903304</v>
      </c>
      <c r="K92" s="21">
        <v>58.93</v>
      </c>
      <c r="L92" s="21">
        <v>823961.11</v>
      </c>
      <c r="M92" s="21">
        <v>19282.21</v>
      </c>
      <c r="N92" s="21">
        <v>843302.25</v>
      </c>
      <c r="O92" s="92"/>
    </row>
    <row r="93" spans="2:17" x14ac:dyDescent="0.25">
      <c r="B93" s="91">
        <v>2020</v>
      </c>
      <c r="C93" s="21">
        <v>7395</v>
      </c>
      <c r="D93" s="21">
        <v>9853053</v>
      </c>
      <c r="E93" s="21">
        <v>225086</v>
      </c>
      <c r="F93" s="89">
        <v>10085534</v>
      </c>
      <c r="G93" s="80">
        <v>6.04</v>
      </c>
      <c r="H93" s="80">
        <v>86.69</v>
      </c>
      <c r="I93" s="80">
        <v>157.88</v>
      </c>
      <c r="J93" s="90">
        <v>88.221845268678877</v>
      </c>
      <c r="K93" s="21">
        <v>44.68</v>
      </c>
      <c r="L93" s="21">
        <v>854183.9</v>
      </c>
      <c r="M93" s="21">
        <v>35535.839999999997</v>
      </c>
      <c r="N93" s="21">
        <v>889764.42</v>
      </c>
      <c r="O93" s="92"/>
    </row>
    <row r="94" spans="2:17" x14ac:dyDescent="0.25">
      <c r="B94" s="91">
        <v>2021</v>
      </c>
      <c r="C94" s="21">
        <v>8581</v>
      </c>
      <c r="D94" s="21">
        <v>10208759</v>
      </c>
      <c r="E94" s="21">
        <v>227122</v>
      </c>
      <c r="F94" s="89">
        <f>SUM(C94:E94)</f>
        <v>10444462</v>
      </c>
      <c r="G94" s="80">
        <v>6.47</v>
      </c>
      <c r="H94" s="80">
        <v>87.24</v>
      </c>
      <c r="I94" s="80">
        <v>160.43</v>
      </c>
      <c r="J94" s="90">
        <v>88.77</v>
      </c>
      <c r="K94" s="21">
        <v>55.51</v>
      </c>
      <c r="L94" s="21">
        <v>890638.46</v>
      </c>
      <c r="M94" s="21">
        <v>36437.58</v>
      </c>
      <c r="N94" s="21">
        <f>SUM(K94:M94)</f>
        <v>927131.54999999993</v>
      </c>
      <c r="O94" s="92"/>
    </row>
    <row r="95" spans="2:17" x14ac:dyDescent="0.25">
      <c r="B95" s="91">
        <v>2022</v>
      </c>
      <c r="C95" s="21">
        <v>9508</v>
      </c>
      <c r="D95" s="21">
        <v>9650931</v>
      </c>
      <c r="E95" s="21">
        <v>205484</v>
      </c>
      <c r="F95" s="89">
        <f>SUM(C95:E95)</f>
        <v>9865923</v>
      </c>
      <c r="G95" s="80">
        <v>5.44</v>
      </c>
      <c r="H95" s="80">
        <v>87.43</v>
      </c>
      <c r="I95" s="80">
        <v>160.6</v>
      </c>
      <c r="J95" s="90">
        <v>88.88</v>
      </c>
      <c r="K95" s="21">
        <v>51.68</v>
      </c>
      <c r="L95" s="21">
        <v>843803.67</v>
      </c>
      <c r="M95" s="21">
        <v>33001.58</v>
      </c>
      <c r="N95" s="21">
        <f>SUM(K95:M95)</f>
        <v>876856.93</v>
      </c>
      <c r="O95" s="92"/>
    </row>
    <row r="96" spans="2:17" ht="15.75" thickBot="1" x14ac:dyDescent="0.3">
      <c r="B96" s="93">
        <v>2023</v>
      </c>
      <c r="C96" s="94">
        <v>6319</v>
      </c>
      <c r="D96" s="95">
        <v>9023585</v>
      </c>
      <c r="E96" s="95">
        <v>157395</v>
      </c>
      <c r="F96" s="89">
        <f>SUM(C96:E96)</f>
        <v>9187299</v>
      </c>
      <c r="G96" s="96">
        <f>K96/C96*1000</f>
        <v>6.2763095426491526</v>
      </c>
      <c r="H96" s="96">
        <f t="shared" ref="H96:J96" si="0">L96/D96*1000</f>
        <v>90.603319301585785</v>
      </c>
      <c r="I96" s="96">
        <f t="shared" si="0"/>
        <v>160.59544458210235</v>
      </c>
      <c r="J96" s="90">
        <f t="shared" si="0"/>
        <v>91.744410734863436</v>
      </c>
      <c r="K96" s="95">
        <v>39.659999999999997</v>
      </c>
      <c r="L96" s="95">
        <v>817566.75300000003</v>
      </c>
      <c r="M96" s="95">
        <v>25276.92</v>
      </c>
      <c r="N96" s="95">
        <f>SUM(K96:M96)</f>
        <v>842883.3330000001</v>
      </c>
      <c r="O96" s="31"/>
    </row>
    <row r="97" spans="1:19" ht="15.75" thickTop="1" x14ac:dyDescent="0.25">
      <c r="F97" s="55"/>
      <c r="J97" s="55"/>
    </row>
    <row r="98" spans="1:19" x14ac:dyDescent="0.25">
      <c r="A98" s="27" t="s">
        <v>265</v>
      </c>
      <c r="B98" s="36"/>
      <c r="C98" s="36"/>
    </row>
    <row r="99" spans="1:19" x14ac:dyDescent="0.25">
      <c r="A99" s="83" t="s">
        <v>132</v>
      </c>
      <c r="B99" s="36"/>
      <c r="C99" s="36"/>
    </row>
    <row r="100" spans="1:19" ht="36" customHeight="1" x14ac:dyDescent="0.25">
      <c r="A100" s="315" t="s">
        <v>12</v>
      </c>
      <c r="B100" s="315"/>
      <c r="C100" s="315"/>
      <c r="D100" s="315"/>
      <c r="E100" s="315"/>
      <c r="F100" s="315"/>
      <c r="G100" s="315"/>
      <c r="H100" s="315"/>
      <c r="I100" s="315"/>
      <c r="J100" s="315"/>
      <c r="K100" s="315"/>
      <c r="L100" s="315"/>
      <c r="M100" s="315"/>
      <c r="N100" s="315"/>
      <c r="O100" s="315"/>
    </row>
    <row r="101" spans="1:19" ht="13.5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9" x14ac:dyDescent="0.25">
      <c r="A102" s="316" t="s">
        <v>261</v>
      </c>
      <c r="B102" s="316"/>
      <c r="C102" s="316"/>
      <c r="D102" s="316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"/>
      <c r="Q102" s="31"/>
      <c r="R102" s="31"/>
      <c r="S102" s="31"/>
    </row>
    <row r="103" spans="1:19" x14ac:dyDescent="0.25">
      <c r="O103" s="31"/>
    </row>
    <row r="104" spans="1:19" ht="15.75" x14ac:dyDescent="0.25">
      <c r="B104" s="84"/>
      <c r="C104" s="324" t="s">
        <v>133</v>
      </c>
      <c r="D104" s="324"/>
      <c r="E104" s="324"/>
      <c r="F104" s="324"/>
      <c r="G104" s="324" t="s">
        <v>134</v>
      </c>
      <c r="H104" s="324"/>
      <c r="I104" s="324"/>
      <c r="J104" s="324"/>
      <c r="K104" s="325" t="s">
        <v>135</v>
      </c>
      <c r="L104" s="325"/>
      <c r="M104" s="325"/>
      <c r="N104" s="325"/>
      <c r="O104" s="16"/>
    </row>
    <row r="105" spans="1:19" ht="30" x14ac:dyDescent="0.25">
      <c r="B105" s="85" t="s">
        <v>136</v>
      </c>
      <c r="C105" s="32" t="s">
        <v>137</v>
      </c>
      <c r="D105" s="32" t="s">
        <v>138</v>
      </c>
      <c r="E105" s="32" t="s">
        <v>139</v>
      </c>
      <c r="F105" s="86" t="s">
        <v>65</v>
      </c>
      <c r="G105" s="32" t="s">
        <v>137</v>
      </c>
      <c r="H105" s="32" t="s">
        <v>138</v>
      </c>
      <c r="I105" s="32" t="s">
        <v>139</v>
      </c>
      <c r="J105" s="87" t="s">
        <v>65</v>
      </c>
      <c r="K105" s="32" t="s">
        <v>137</v>
      </c>
      <c r="L105" s="32" t="s">
        <v>138</v>
      </c>
      <c r="M105" s="32" t="s">
        <v>139</v>
      </c>
      <c r="N105" s="32" t="s">
        <v>65</v>
      </c>
      <c r="O105" s="33"/>
    </row>
    <row r="106" spans="1:19" x14ac:dyDescent="0.25">
      <c r="B106" s="88">
        <v>1998</v>
      </c>
      <c r="C106" s="21">
        <v>0</v>
      </c>
      <c r="D106" s="21">
        <v>4604642</v>
      </c>
      <c r="E106" s="21"/>
      <c r="F106" s="89">
        <v>4604642</v>
      </c>
      <c r="G106" s="80">
        <v>0</v>
      </c>
      <c r="H106" s="80">
        <v>77.125626704529907</v>
      </c>
      <c r="I106" s="80"/>
      <c r="J106" s="90">
        <v>77.125626704529907</v>
      </c>
      <c r="K106" s="21">
        <v>0</v>
      </c>
      <c r="L106" s="21">
        <v>355135.9</v>
      </c>
      <c r="M106" s="21"/>
      <c r="N106" s="21">
        <v>355135.9</v>
      </c>
      <c r="O106" s="21"/>
    </row>
    <row r="107" spans="1:19" x14ac:dyDescent="0.25">
      <c r="B107" s="91">
        <v>1999</v>
      </c>
      <c r="C107" s="21">
        <v>1205</v>
      </c>
      <c r="D107" s="21">
        <v>4779739</v>
      </c>
      <c r="E107" s="21"/>
      <c r="F107" s="89">
        <v>4780944</v>
      </c>
      <c r="G107" s="80">
        <v>8.04979253112033</v>
      </c>
      <c r="H107" s="80">
        <v>77.307693997517404</v>
      </c>
      <c r="I107" s="80"/>
      <c r="J107" s="90">
        <v>77.290238078504998</v>
      </c>
      <c r="K107" s="21">
        <v>9.6999999999999993</v>
      </c>
      <c r="L107" s="21">
        <v>369510.6</v>
      </c>
      <c r="M107" s="21"/>
      <c r="N107" s="21">
        <v>369520.3</v>
      </c>
      <c r="O107" s="21"/>
    </row>
    <row r="108" spans="1:19" x14ac:dyDescent="0.25">
      <c r="B108" s="91">
        <v>2000</v>
      </c>
      <c r="C108" s="21">
        <v>1433</v>
      </c>
      <c r="D108" s="21">
        <v>4735185</v>
      </c>
      <c r="E108" s="21"/>
      <c r="F108" s="89">
        <v>4736618</v>
      </c>
      <c r="G108" s="80">
        <v>5.1639916259595298</v>
      </c>
      <c r="H108" s="80">
        <v>76.480242693791297</v>
      </c>
      <c r="I108" s="80"/>
      <c r="J108" s="90">
        <v>76.458666922264001</v>
      </c>
      <c r="K108" s="21">
        <v>7.4</v>
      </c>
      <c r="L108" s="21">
        <v>362148.098</v>
      </c>
      <c r="M108" s="21"/>
      <c r="N108" s="21">
        <v>362155.49800000002</v>
      </c>
      <c r="O108" s="21"/>
    </row>
    <row r="109" spans="1:19" x14ac:dyDescent="0.25">
      <c r="B109" s="91">
        <v>2001</v>
      </c>
      <c r="C109" s="21">
        <v>1397</v>
      </c>
      <c r="D109" s="21">
        <v>4942070</v>
      </c>
      <c r="E109" s="21"/>
      <c r="F109" s="89">
        <v>4943467</v>
      </c>
      <c r="G109" s="80">
        <v>6.87186828919112</v>
      </c>
      <c r="H109" s="80">
        <v>76.6913864028636</v>
      </c>
      <c r="I109" s="80"/>
      <c r="J109" s="90">
        <v>76.671655742821798</v>
      </c>
      <c r="K109" s="21">
        <v>9.6</v>
      </c>
      <c r="L109" s="21">
        <v>379014.2</v>
      </c>
      <c r="M109" s="21"/>
      <c r="N109" s="21">
        <v>379023.8</v>
      </c>
      <c r="O109" s="21"/>
    </row>
    <row r="110" spans="1:19" x14ac:dyDescent="0.25">
      <c r="B110" s="91">
        <v>2002</v>
      </c>
      <c r="C110" s="21">
        <v>1144</v>
      </c>
      <c r="D110" s="21">
        <v>5140000</v>
      </c>
      <c r="E110" s="21"/>
      <c r="F110" s="89">
        <v>5141144</v>
      </c>
      <c r="G110" s="80">
        <v>4.8951048951049003</v>
      </c>
      <c r="H110" s="80">
        <v>76.916517509727598</v>
      </c>
      <c r="I110" s="80"/>
      <c r="J110" s="90">
        <v>76.900491408137995</v>
      </c>
      <c r="K110" s="21">
        <v>5.6</v>
      </c>
      <c r="L110" s="21">
        <v>395350.9</v>
      </c>
      <c r="M110" s="21"/>
      <c r="N110" s="21">
        <v>395356.5</v>
      </c>
      <c r="O110" s="21"/>
    </row>
    <row r="111" spans="1:19" x14ac:dyDescent="0.25">
      <c r="B111" s="91">
        <v>2003</v>
      </c>
      <c r="C111" s="21">
        <v>354</v>
      </c>
      <c r="D111" s="21">
        <v>5566201</v>
      </c>
      <c r="E111" s="21"/>
      <c r="F111" s="89">
        <v>5566555</v>
      </c>
      <c r="G111" s="80">
        <v>4.92372881355932</v>
      </c>
      <c r="H111" s="80">
        <v>75.901139754026104</v>
      </c>
      <c r="I111" s="80"/>
      <c r="J111" s="90">
        <v>75.896626010162507</v>
      </c>
      <c r="K111" s="21">
        <v>1.7430000000000001</v>
      </c>
      <c r="L111" s="21">
        <v>422481</v>
      </c>
      <c r="M111" s="21"/>
      <c r="N111" s="21">
        <v>422482.74300000002</v>
      </c>
      <c r="O111" s="21"/>
    </row>
    <row r="112" spans="1:19" x14ac:dyDescent="0.25">
      <c r="B112" s="91">
        <v>2004</v>
      </c>
      <c r="C112" s="21">
        <v>356</v>
      </c>
      <c r="D112" s="21">
        <v>5740930</v>
      </c>
      <c r="E112" s="21"/>
      <c r="F112" s="89">
        <v>5741286</v>
      </c>
      <c r="G112" s="80">
        <v>4.9438202247190999</v>
      </c>
      <c r="H112" s="80">
        <v>76.799786794125694</v>
      </c>
      <c r="I112" s="80"/>
      <c r="J112" s="90">
        <v>76.795331220217903</v>
      </c>
      <c r="K112" s="21">
        <v>1.76</v>
      </c>
      <c r="L112" s="21">
        <v>440902.2</v>
      </c>
      <c r="M112" s="21"/>
      <c r="N112" s="21">
        <v>440903.96</v>
      </c>
      <c r="O112" s="21"/>
    </row>
    <row r="113" spans="2:15" x14ac:dyDescent="0.25">
      <c r="B113" s="91">
        <v>2005</v>
      </c>
      <c r="C113" s="21">
        <v>0</v>
      </c>
      <c r="D113" s="21">
        <v>6145370</v>
      </c>
      <c r="E113" s="21"/>
      <c r="F113" s="89">
        <v>6145370</v>
      </c>
      <c r="G113" s="80">
        <v>0</v>
      </c>
      <c r="H113" s="80">
        <v>76.615670008477906</v>
      </c>
      <c r="I113" s="80"/>
      <c r="J113" s="90">
        <v>76.615670008477906</v>
      </c>
      <c r="K113" s="21">
        <v>0</v>
      </c>
      <c r="L113" s="21">
        <v>470831.64</v>
      </c>
      <c r="M113" s="21"/>
      <c r="N113" s="21">
        <v>470831.64</v>
      </c>
      <c r="O113" s="21"/>
    </row>
    <row r="114" spans="2:15" x14ac:dyDescent="0.25">
      <c r="B114" s="91">
        <v>2006</v>
      </c>
      <c r="C114" s="21">
        <v>0</v>
      </c>
      <c r="D114" s="21">
        <v>5980138</v>
      </c>
      <c r="E114" s="21"/>
      <c r="F114" s="89">
        <v>5980138</v>
      </c>
      <c r="G114" s="80">
        <v>0</v>
      </c>
      <c r="H114" s="80">
        <v>76.599999999999994</v>
      </c>
      <c r="I114" s="80"/>
      <c r="J114" s="90">
        <v>76.584771120666403</v>
      </c>
      <c r="K114" s="21">
        <v>0</v>
      </c>
      <c r="L114" s="21">
        <v>457987.5</v>
      </c>
      <c r="M114" s="21"/>
      <c r="N114" s="21">
        <v>457987.5</v>
      </c>
      <c r="O114" s="21"/>
    </row>
    <row r="115" spans="2:15" x14ac:dyDescent="0.25">
      <c r="B115" s="91">
        <v>2007</v>
      </c>
      <c r="C115" s="21">
        <v>0</v>
      </c>
      <c r="D115" s="21">
        <v>6502581</v>
      </c>
      <c r="E115" s="21"/>
      <c r="F115" s="89">
        <v>6502581</v>
      </c>
      <c r="G115" s="80">
        <v>0</v>
      </c>
      <c r="H115" s="80">
        <v>76.9409408356466</v>
      </c>
      <c r="I115" s="80"/>
      <c r="J115" s="90">
        <v>76.9409408356466</v>
      </c>
      <c r="K115" s="21">
        <v>0</v>
      </c>
      <c r="L115" s="21">
        <v>500314.7</v>
      </c>
      <c r="M115" s="21"/>
      <c r="N115" s="21">
        <v>500314.7</v>
      </c>
      <c r="O115" s="21"/>
    </row>
    <row r="116" spans="2:15" x14ac:dyDescent="0.25">
      <c r="B116" s="91">
        <v>2008</v>
      </c>
      <c r="C116" s="21">
        <v>0</v>
      </c>
      <c r="D116" s="21">
        <v>6660673</v>
      </c>
      <c r="E116" s="21"/>
      <c r="F116" s="89">
        <v>6660673</v>
      </c>
      <c r="G116" s="80">
        <v>0</v>
      </c>
      <c r="H116" s="80">
        <v>77.703244101609599</v>
      </c>
      <c r="I116" s="80"/>
      <c r="J116" s="90">
        <v>77.703244101609599</v>
      </c>
      <c r="K116" s="21">
        <v>0</v>
      </c>
      <c r="L116" s="21">
        <v>517555.9</v>
      </c>
      <c r="M116" s="21"/>
      <c r="N116" s="21">
        <v>517555.9</v>
      </c>
      <c r="O116" s="21"/>
    </row>
    <row r="117" spans="2:15" x14ac:dyDescent="0.25">
      <c r="B117" s="91">
        <v>2009</v>
      </c>
      <c r="C117" s="21">
        <v>3822</v>
      </c>
      <c r="D117" s="21">
        <v>6512770</v>
      </c>
      <c r="E117" s="21">
        <v>49466</v>
      </c>
      <c r="F117" s="89">
        <v>6566058</v>
      </c>
      <c r="G117" s="80">
        <v>7</v>
      </c>
      <c r="H117" s="80">
        <v>75</v>
      </c>
      <c r="I117" s="80">
        <v>86</v>
      </c>
      <c r="J117" s="90">
        <v>75.445571757057294</v>
      </c>
      <c r="K117" s="21">
        <v>27</v>
      </c>
      <c r="L117" s="21">
        <v>491082</v>
      </c>
      <c r="M117" s="21">
        <v>4271</v>
      </c>
      <c r="N117" s="21">
        <v>495380</v>
      </c>
      <c r="O117" s="21"/>
    </row>
    <row r="118" spans="2:15" x14ac:dyDescent="0.25">
      <c r="B118" s="91">
        <v>2010</v>
      </c>
      <c r="C118" s="21">
        <v>3192</v>
      </c>
      <c r="D118" s="21">
        <v>6469708</v>
      </c>
      <c r="E118" s="21">
        <v>1114</v>
      </c>
      <c r="F118" s="89">
        <v>6474014</v>
      </c>
      <c r="G118" s="80">
        <v>11.9</v>
      </c>
      <c r="H118" s="80">
        <v>76.400000000000006</v>
      </c>
      <c r="I118" s="80">
        <v>162.4</v>
      </c>
      <c r="J118" s="90">
        <v>76.388466259109094</v>
      </c>
      <c r="K118" s="21">
        <v>38</v>
      </c>
      <c r="L118" s="21">
        <v>494321</v>
      </c>
      <c r="M118" s="21">
        <v>181</v>
      </c>
      <c r="N118" s="21">
        <v>494540</v>
      </c>
      <c r="O118" s="21"/>
    </row>
    <row r="119" spans="2:15" x14ac:dyDescent="0.25">
      <c r="B119" s="91">
        <v>2011</v>
      </c>
      <c r="C119" s="21">
        <v>3124</v>
      </c>
      <c r="D119" s="21">
        <v>6585441</v>
      </c>
      <c r="E119" s="21">
        <v>949</v>
      </c>
      <c r="F119" s="89">
        <v>6589514</v>
      </c>
      <c r="G119" s="80">
        <v>6.4</v>
      </c>
      <c r="H119" s="80">
        <v>76.099999999999994</v>
      </c>
      <c r="I119" s="80">
        <v>170.5</v>
      </c>
      <c r="J119" s="90">
        <v>76.059630497787893</v>
      </c>
      <c r="K119" s="21">
        <v>20</v>
      </c>
      <c r="L119" s="21">
        <v>501014</v>
      </c>
      <c r="M119" s="21">
        <v>162</v>
      </c>
      <c r="N119" s="21">
        <v>501196</v>
      </c>
      <c r="O119" s="21"/>
    </row>
    <row r="120" spans="2:15" x14ac:dyDescent="0.25">
      <c r="B120" s="91">
        <v>2012</v>
      </c>
      <c r="C120" s="21">
        <v>1505</v>
      </c>
      <c r="D120" s="21">
        <v>7200454</v>
      </c>
      <c r="E120" s="21">
        <v>774</v>
      </c>
      <c r="F120" s="89">
        <v>7202733</v>
      </c>
      <c r="G120" s="80">
        <v>8.4</v>
      </c>
      <c r="H120" s="80">
        <v>76.400000000000006</v>
      </c>
      <c r="I120" s="80">
        <v>133.80000000000001</v>
      </c>
      <c r="J120" s="90">
        <v>76.374065233294104</v>
      </c>
      <c r="K120" s="21">
        <v>13</v>
      </c>
      <c r="L120" s="21">
        <v>549985</v>
      </c>
      <c r="M120" s="21">
        <v>104</v>
      </c>
      <c r="N120" s="21">
        <v>550102</v>
      </c>
      <c r="O120" s="21"/>
    </row>
    <row r="121" spans="2:15" x14ac:dyDescent="0.25">
      <c r="B121" s="91">
        <v>2013</v>
      </c>
      <c r="C121" s="21">
        <v>1951</v>
      </c>
      <c r="D121" s="21">
        <v>7856848</v>
      </c>
      <c r="E121" s="21">
        <v>0</v>
      </c>
      <c r="F121" s="89">
        <v>7858799</v>
      </c>
      <c r="G121" s="80">
        <v>8.4</v>
      </c>
      <c r="H121" s="80">
        <v>77.2</v>
      </c>
      <c r="I121" s="268">
        <v>0</v>
      </c>
      <c r="J121" s="90">
        <v>77.190802309614995</v>
      </c>
      <c r="K121" s="21">
        <v>16</v>
      </c>
      <c r="L121" s="21">
        <v>606611</v>
      </c>
      <c r="M121" s="21">
        <v>0</v>
      </c>
      <c r="N121" s="21">
        <v>606627</v>
      </c>
      <c r="O121" s="21"/>
    </row>
    <row r="122" spans="2:15" x14ac:dyDescent="0.25">
      <c r="B122" s="91">
        <v>2014</v>
      </c>
      <c r="C122" s="21">
        <v>2402</v>
      </c>
      <c r="D122" s="21">
        <v>7974994</v>
      </c>
      <c r="E122" s="21">
        <v>59</v>
      </c>
      <c r="F122" s="89">
        <v>7977455</v>
      </c>
      <c r="G122" s="80">
        <v>8.1999999999999993</v>
      </c>
      <c r="H122" s="80">
        <v>77.599999999999994</v>
      </c>
      <c r="I122" s="80">
        <v>156.30000000000001</v>
      </c>
      <c r="J122" s="90">
        <v>77.5823868639811</v>
      </c>
      <c r="K122" s="21">
        <v>20</v>
      </c>
      <c r="L122" s="21">
        <v>618881</v>
      </c>
      <c r="M122" s="21">
        <v>9</v>
      </c>
      <c r="N122" s="21">
        <v>618910</v>
      </c>
      <c r="O122" s="21"/>
    </row>
    <row r="123" spans="2:15" x14ac:dyDescent="0.25">
      <c r="B123" s="91">
        <v>2015</v>
      </c>
      <c r="C123" s="21">
        <v>2837</v>
      </c>
      <c r="D123" s="21">
        <v>8454489</v>
      </c>
      <c r="E123" s="21">
        <v>126</v>
      </c>
      <c r="F123" s="89">
        <v>8457452</v>
      </c>
      <c r="G123" s="80">
        <v>8.6999999999999993</v>
      </c>
      <c r="H123" s="80">
        <v>78.2</v>
      </c>
      <c r="I123" s="80">
        <v>176.5</v>
      </c>
      <c r="J123" s="90">
        <v>78.167159565315899</v>
      </c>
      <c r="K123" s="21">
        <v>25</v>
      </c>
      <c r="L123" s="21">
        <v>661048</v>
      </c>
      <c r="M123" s="21">
        <v>22</v>
      </c>
      <c r="N123" s="21">
        <v>661095</v>
      </c>
      <c r="O123" s="21"/>
    </row>
    <row r="124" spans="2:15" x14ac:dyDescent="0.25">
      <c r="B124" s="91">
        <v>2016</v>
      </c>
      <c r="C124" s="21">
        <v>2071</v>
      </c>
      <c r="D124" s="21">
        <v>8980072</v>
      </c>
      <c r="E124" s="21">
        <v>100</v>
      </c>
      <c r="F124" s="89">
        <v>8982243</v>
      </c>
      <c r="G124" s="80">
        <v>7.74</v>
      </c>
      <c r="H124" s="80">
        <v>78.69</v>
      </c>
      <c r="I124" s="80">
        <v>154.5</v>
      </c>
      <c r="J124" s="90">
        <v>78.6711325890426</v>
      </c>
      <c r="K124" s="21">
        <v>16.02</v>
      </c>
      <c r="L124" s="21">
        <v>706611.76</v>
      </c>
      <c r="M124" s="21">
        <v>15.45</v>
      </c>
      <c r="N124" s="21">
        <v>706643.23</v>
      </c>
      <c r="O124" s="21"/>
    </row>
    <row r="125" spans="2:15" x14ac:dyDescent="0.25">
      <c r="B125" s="91">
        <v>2017</v>
      </c>
      <c r="C125" s="21">
        <v>2153</v>
      </c>
      <c r="D125" s="21">
        <v>9665347</v>
      </c>
      <c r="E125" s="21">
        <v>55</v>
      </c>
      <c r="F125" s="89">
        <v>9667555</v>
      </c>
      <c r="G125" s="80">
        <v>5.64</v>
      </c>
      <c r="H125" s="80">
        <v>79.2</v>
      </c>
      <c r="I125" s="80">
        <v>135.36000000000001</v>
      </c>
      <c r="J125" s="90">
        <v>79.179895019992102</v>
      </c>
      <c r="K125" s="21">
        <v>12.14</v>
      </c>
      <c r="L125" s="21">
        <v>765456.4</v>
      </c>
      <c r="M125" s="21">
        <v>7.45</v>
      </c>
      <c r="N125" s="21">
        <v>765475.99</v>
      </c>
      <c r="O125" s="21"/>
    </row>
    <row r="126" spans="2:15" x14ac:dyDescent="0.25">
      <c r="B126" s="91">
        <v>2018</v>
      </c>
      <c r="C126" s="21">
        <v>76</v>
      </c>
      <c r="D126" s="21">
        <v>10446300</v>
      </c>
      <c r="E126" s="21">
        <v>82</v>
      </c>
      <c r="F126" s="89">
        <v>10446458</v>
      </c>
      <c r="G126" s="80">
        <v>10</v>
      </c>
      <c r="H126" s="80">
        <v>80.255537463025206</v>
      </c>
      <c r="I126" s="80">
        <v>114.268292682927</v>
      </c>
      <c r="J126" s="90">
        <v>80.255293325259203</v>
      </c>
      <c r="K126" s="21">
        <v>0.76</v>
      </c>
      <c r="L126" s="21">
        <v>838373.42099999997</v>
      </c>
      <c r="M126" s="21">
        <v>9.3699999999999992</v>
      </c>
      <c r="N126" s="21">
        <v>838383.55099999998</v>
      </c>
      <c r="O126" s="92"/>
    </row>
    <row r="127" spans="2:15" x14ac:dyDescent="0.25">
      <c r="B127" s="91">
        <v>2019</v>
      </c>
      <c r="C127" s="21">
        <v>54</v>
      </c>
      <c r="D127" s="21">
        <v>10309341</v>
      </c>
      <c r="E127" s="21">
        <v>0</v>
      </c>
      <c r="F127" s="89">
        <v>10309395</v>
      </c>
      <c r="G127" s="80">
        <v>11.44</v>
      </c>
      <c r="H127" s="80">
        <v>80.88</v>
      </c>
      <c r="I127" s="21">
        <v>0</v>
      </c>
      <c r="J127" s="90">
        <v>80.882019749946494</v>
      </c>
      <c r="K127" s="21">
        <v>0.62</v>
      </c>
      <c r="L127" s="21">
        <v>833844.07</v>
      </c>
      <c r="M127" s="21">
        <v>0</v>
      </c>
      <c r="N127" s="21">
        <v>833844.69</v>
      </c>
      <c r="O127" s="92"/>
    </row>
    <row r="128" spans="2:15" x14ac:dyDescent="0.25">
      <c r="B128" s="91">
        <v>2020</v>
      </c>
      <c r="C128" s="21">
        <v>43</v>
      </c>
      <c r="D128" s="21">
        <v>10349221</v>
      </c>
      <c r="E128" s="21">
        <v>0</v>
      </c>
      <c r="F128" s="89">
        <v>10349264</v>
      </c>
      <c r="G128" s="80">
        <v>9.51</v>
      </c>
      <c r="H128" s="80">
        <v>82.77</v>
      </c>
      <c r="I128" s="21">
        <v>0</v>
      </c>
      <c r="J128" s="90">
        <v>82.766274973756595</v>
      </c>
      <c r="K128" s="21">
        <v>0.41</v>
      </c>
      <c r="L128" s="21">
        <v>856569.62</v>
      </c>
      <c r="M128" s="21">
        <v>0</v>
      </c>
      <c r="N128" s="21">
        <v>856570.03</v>
      </c>
      <c r="O128" s="92"/>
    </row>
    <row r="129" spans="1:19" x14ac:dyDescent="0.25">
      <c r="B129" s="91">
        <v>2021</v>
      </c>
      <c r="C129" s="21">
        <v>44</v>
      </c>
      <c r="D129" s="21">
        <v>10722908</v>
      </c>
      <c r="E129" s="21">
        <v>0</v>
      </c>
      <c r="F129" s="89">
        <f>SUM(C129:E129)</f>
        <v>10722952</v>
      </c>
      <c r="G129" s="80">
        <v>8.68</v>
      </c>
      <c r="H129" s="80">
        <v>83.13</v>
      </c>
      <c r="I129" s="21">
        <v>0</v>
      </c>
      <c r="J129" s="90">
        <v>83.13</v>
      </c>
      <c r="K129" s="21">
        <v>0.38</v>
      </c>
      <c r="L129" s="21">
        <v>891386.69</v>
      </c>
      <c r="M129" s="21">
        <v>0</v>
      </c>
      <c r="N129" s="21">
        <f>SUM(K129:M129)</f>
        <v>891387.07</v>
      </c>
      <c r="O129" s="92"/>
    </row>
    <row r="130" spans="1:19" x14ac:dyDescent="0.25">
      <c r="B130" s="91">
        <v>2022</v>
      </c>
      <c r="C130" s="21">
        <v>74</v>
      </c>
      <c r="D130" s="21">
        <v>11175905</v>
      </c>
      <c r="E130" s="21">
        <v>4</v>
      </c>
      <c r="F130" s="89">
        <f>SUM(C130:E130)</f>
        <v>11175983</v>
      </c>
      <c r="G130" s="80">
        <v>7.95</v>
      </c>
      <c r="H130" s="80">
        <v>83.15</v>
      </c>
      <c r="I130" s="21">
        <v>162.5</v>
      </c>
      <c r="J130" s="90">
        <v>83.15</v>
      </c>
      <c r="K130" s="21">
        <v>0.59</v>
      </c>
      <c r="L130" s="21">
        <v>929273.94</v>
      </c>
      <c r="M130" s="21">
        <v>0.65</v>
      </c>
      <c r="N130" s="21">
        <f>SUM(K130:M130)</f>
        <v>929275.17999999993</v>
      </c>
      <c r="O130" s="92"/>
    </row>
    <row r="131" spans="1:19" ht="15.75" thickBot="1" x14ac:dyDescent="0.3">
      <c r="B131" s="93">
        <v>2023</v>
      </c>
      <c r="C131" s="95">
        <v>82</v>
      </c>
      <c r="D131" s="95">
        <v>10874744</v>
      </c>
      <c r="E131" s="95">
        <v>0</v>
      </c>
      <c r="F131" s="99">
        <f>SUM(C131:E131)</f>
        <v>10874826</v>
      </c>
      <c r="G131" s="96">
        <f t="shared" ref="G131:H131" si="1">K131/C131*1000</f>
        <v>6.9146341463414629</v>
      </c>
      <c r="H131" s="96">
        <f t="shared" si="1"/>
        <v>85.240882819862236</v>
      </c>
      <c r="I131" s="95">
        <v>0</v>
      </c>
      <c r="J131" s="302">
        <f>N131/F131*1000</f>
        <v>85.240292212491497</v>
      </c>
      <c r="K131" s="95">
        <v>0.56699999999999995</v>
      </c>
      <c r="L131" s="95">
        <v>926972.77899999998</v>
      </c>
      <c r="M131" s="95">
        <v>0</v>
      </c>
      <c r="N131" s="95">
        <f>SUM(K131:M131)</f>
        <v>926973.34600000002</v>
      </c>
      <c r="O131" s="31"/>
    </row>
    <row r="132" spans="1:19" ht="15.75" thickTop="1" x14ac:dyDescent="0.25"/>
    <row r="133" spans="1:19" x14ac:dyDescent="0.25">
      <c r="A133" s="27" t="s">
        <v>265</v>
      </c>
      <c r="B133" s="36"/>
      <c r="C133" s="36"/>
    </row>
    <row r="134" spans="1:19" x14ac:dyDescent="0.25">
      <c r="A134" s="83" t="s">
        <v>132</v>
      </c>
      <c r="B134" s="36"/>
      <c r="C134" s="36"/>
    </row>
    <row r="135" spans="1:19" ht="34.5" customHeight="1" x14ac:dyDescent="0.25">
      <c r="A135" s="315" t="s">
        <v>12</v>
      </c>
      <c r="B135" s="315"/>
      <c r="C135" s="315"/>
      <c r="D135" s="315"/>
      <c r="E135" s="315"/>
      <c r="F135" s="315"/>
      <c r="G135" s="315"/>
      <c r="H135" s="315"/>
      <c r="I135" s="315"/>
      <c r="J135" s="315"/>
      <c r="K135" s="315"/>
      <c r="L135" s="315"/>
      <c r="M135" s="315"/>
      <c r="N135" s="315"/>
      <c r="O135" s="315"/>
    </row>
    <row r="136" spans="1:19" ht="12.7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9" x14ac:dyDescent="0.25">
      <c r="A137" s="316" t="s">
        <v>262</v>
      </c>
      <c r="B137" s="316"/>
      <c r="C137" s="316"/>
      <c r="D137" s="316"/>
      <c r="E137" s="316"/>
      <c r="F137" s="316"/>
      <c r="G137" s="316"/>
      <c r="H137" s="316"/>
      <c r="I137" s="316"/>
      <c r="J137" s="316"/>
      <c r="K137" s="316"/>
      <c r="L137" s="316"/>
      <c r="M137" s="316"/>
      <c r="N137" s="316"/>
      <c r="O137" s="316"/>
      <c r="P137" s="31"/>
      <c r="Q137" s="31"/>
      <c r="R137" s="31"/>
      <c r="S137" s="31"/>
    </row>
    <row r="138" spans="1:19" x14ac:dyDescent="0.25">
      <c r="O138" s="31"/>
    </row>
    <row r="139" spans="1:19" ht="15.75" x14ac:dyDescent="0.25">
      <c r="B139" s="84"/>
      <c r="C139" s="324" t="s">
        <v>133</v>
      </c>
      <c r="D139" s="324"/>
      <c r="E139" s="324"/>
      <c r="F139" s="324"/>
      <c r="G139" s="324" t="s">
        <v>134</v>
      </c>
      <c r="H139" s="324"/>
      <c r="I139" s="324"/>
      <c r="J139" s="324"/>
      <c r="K139" s="325" t="s">
        <v>135</v>
      </c>
      <c r="L139" s="325"/>
      <c r="M139" s="325"/>
      <c r="N139" s="325"/>
      <c r="O139" s="16"/>
    </row>
    <row r="140" spans="1:19" ht="30" x14ac:dyDescent="0.25">
      <c r="B140" s="85" t="s">
        <v>136</v>
      </c>
      <c r="C140" s="32" t="s">
        <v>137</v>
      </c>
      <c r="D140" s="32" t="s">
        <v>138</v>
      </c>
      <c r="E140" s="32" t="s">
        <v>139</v>
      </c>
      <c r="F140" s="86" t="s">
        <v>65</v>
      </c>
      <c r="G140" s="32" t="s">
        <v>137</v>
      </c>
      <c r="H140" s="32" t="s">
        <v>138</v>
      </c>
      <c r="I140" s="32" t="s">
        <v>139</v>
      </c>
      <c r="J140" s="87" t="s">
        <v>65</v>
      </c>
      <c r="K140" s="32" t="s">
        <v>137</v>
      </c>
      <c r="L140" s="32" t="s">
        <v>138</v>
      </c>
      <c r="M140" s="32" t="s">
        <v>139</v>
      </c>
      <c r="N140" s="32" t="s">
        <v>65</v>
      </c>
      <c r="O140" s="33"/>
    </row>
    <row r="141" spans="1:19" x14ac:dyDescent="0.25">
      <c r="B141" s="88">
        <v>1998</v>
      </c>
      <c r="C141" s="21">
        <v>2254</v>
      </c>
      <c r="D141" s="21">
        <v>2348700</v>
      </c>
      <c r="E141" s="21"/>
      <c r="F141" s="89">
        <v>2350954</v>
      </c>
      <c r="G141" s="80">
        <v>4.3433895297249299</v>
      </c>
      <c r="H141" s="80">
        <v>81.736577681270504</v>
      </c>
      <c r="I141" s="80"/>
      <c r="J141" s="90">
        <v>81.662376209827997</v>
      </c>
      <c r="K141" s="21">
        <v>9.7899999999999991</v>
      </c>
      <c r="L141" s="21">
        <v>191974.7</v>
      </c>
      <c r="M141" s="21"/>
      <c r="N141" s="21">
        <v>191984.49</v>
      </c>
      <c r="O141" s="21"/>
    </row>
    <row r="142" spans="1:19" x14ac:dyDescent="0.25">
      <c r="B142" s="91">
        <v>1999</v>
      </c>
      <c r="C142" s="21">
        <v>1664</v>
      </c>
      <c r="D142" s="21">
        <v>2347857</v>
      </c>
      <c r="E142" s="21"/>
      <c r="F142" s="89">
        <v>2349521</v>
      </c>
      <c r="G142" s="80">
        <v>3.3052884615384599</v>
      </c>
      <c r="H142" s="80">
        <v>80.652058451600794</v>
      </c>
      <c r="I142" s="80"/>
      <c r="J142" s="90">
        <v>80.597279190098803</v>
      </c>
      <c r="K142" s="21">
        <v>5.5</v>
      </c>
      <c r="L142" s="21">
        <v>189359.5</v>
      </c>
      <c r="M142" s="21"/>
      <c r="N142" s="21">
        <v>189365</v>
      </c>
      <c r="O142" s="21"/>
    </row>
    <row r="143" spans="1:19" x14ac:dyDescent="0.25">
      <c r="B143" s="91">
        <v>2000</v>
      </c>
      <c r="C143" s="21">
        <v>112</v>
      </c>
      <c r="D143" s="21">
        <v>2182719</v>
      </c>
      <c r="E143" s="21"/>
      <c r="F143" s="89">
        <v>2182831</v>
      </c>
      <c r="G143" s="80">
        <v>19.6428571428571</v>
      </c>
      <c r="H143" s="80">
        <v>78.275169639335203</v>
      </c>
      <c r="I143" s="80"/>
      <c r="J143" s="90">
        <v>78.272161243816001</v>
      </c>
      <c r="K143" s="21">
        <v>2.2000000000000002</v>
      </c>
      <c r="L143" s="21">
        <v>170852.7</v>
      </c>
      <c r="M143" s="21"/>
      <c r="N143" s="21">
        <v>170854.9</v>
      </c>
      <c r="O143" s="21"/>
    </row>
    <row r="144" spans="1:19" x14ac:dyDescent="0.25">
      <c r="B144" s="91">
        <v>2001</v>
      </c>
      <c r="C144" s="21">
        <v>14040</v>
      </c>
      <c r="D144" s="21">
        <v>2261187</v>
      </c>
      <c r="E144" s="21"/>
      <c r="F144" s="89">
        <v>2275227</v>
      </c>
      <c r="G144" s="80">
        <v>5.7047720797720798</v>
      </c>
      <c r="H144" s="80">
        <v>80.139723074650604</v>
      </c>
      <c r="I144" s="80"/>
      <c r="J144" s="90">
        <v>79.680398922832794</v>
      </c>
      <c r="K144" s="21">
        <v>80.094999999999999</v>
      </c>
      <c r="L144" s="21">
        <v>181210.9</v>
      </c>
      <c r="M144" s="21"/>
      <c r="N144" s="21">
        <v>181290.995</v>
      </c>
      <c r="O144" s="21"/>
    </row>
    <row r="145" spans="2:15" x14ac:dyDescent="0.25">
      <c r="B145" s="91">
        <v>2002</v>
      </c>
      <c r="C145" s="21">
        <v>7546</v>
      </c>
      <c r="D145" s="21">
        <v>2321825</v>
      </c>
      <c r="E145" s="21"/>
      <c r="F145" s="89">
        <v>2329371</v>
      </c>
      <c r="G145" s="80">
        <v>4.4659422210442603</v>
      </c>
      <c r="H145" s="80">
        <v>87.193909963067796</v>
      </c>
      <c r="I145" s="80"/>
      <c r="J145" s="90">
        <v>86.925912617612198</v>
      </c>
      <c r="K145" s="21">
        <v>33.700000000000003</v>
      </c>
      <c r="L145" s="21">
        <v>202449</v>
      </c>
      <c r="M145" s="21"/>
      <c r="N145" s="21">
        <v>202482.7</v>
      </c>
      <c r="O145" s="21"/>
    </row>
    <row r="146" spans="2:15" x14ac:dyDescent="0.25">
      <c r="B146" s="91">
        <v>2003</v>
      </c>
      <c r="C146" s="21">
        <v>11034</v>
      </c>
      <c r="D146" s="21">
        <v>2325276</v>
      </c>
      <c r="E146" s="21"/>
      <c r="F146" s="89">
        <v>2336310</v>
      </c>
      <c r="G146" s="80">
        <v>5.0117817654522403</v>
      </c>
      <c r="H146" s="80">
        <v>86.211787331912404</v>
      </c>
      <c r="I146" s="80"/>
      <c r="J146" s="90">
        <v>85.828293334360595</v>
      </c>
      <c r="K146" s="21">
        <v>55.3</v>
      </c>
      <c r="L146" s="21">
        <v>200466.2</v>
      </c>
      <c r="M146" s="21"/>
      <c r="N146" s="21">
        <v>200521.5</v>
      </c>
      <c r="O146" s="21"/>
    </row>
    <row r="147" spans="2:15" x14ac:dyDescent="0.25">
      <c r="B147" s="91">
        <v>2004</v>
      </c>
      <c r="C147" s="21">
        <v>16723</v>
      </c>
      <c r="D147" s="21">
        <v>2293752</v>
      </c>
      <c r="E147" s="21"/>
      <c r="F147" s="89">
        <v>2310475</v>
      </c>
      <c r="G147" s="80">
        <v>4.3909585600669701</v>
      </c>
      <c r="H147" s="80">
        <v>81.5877217763734</v>
      </c>
      <c r="I147" s="80"/>
      <c r="J147" s="90">
        <v>81.028978889622294</v>
      </c>
      <c r="K147" s="21">
        <v>73.430000000000007</v>
      </c>
      <c r="L147" s="21">
        <v>187142</v>
      </c>
      <c r="M147" s="21"/>
      <c r="N147" s="21">
        <v>187215.43</v>
      </c>
      <c r="O147" s="21"/>
    </row>
    <row r="148" spans="2:15" x14ac:dyDescent="0.25">
      <c r="B148" s="91">
        <v>2005</v>
      </c>
      <c r="C148" s="21">
        <v>23841</v>
      </c>
      <c r="D148" s="21">
        <v>2374468</v>
      </c>
      <c r="E148" s="21"/>
      <c r="F148" s="89">
        <v>2398309</v>
      </c>
      <c r="G148" s="80">
        <v>7.2197055492638702</v>
      </c>
      <c r="H148" s="80">
        <v>80.205713448233496</v>
      </c>
      <c r="I148" s="80"/>
      <c r="J148" s="90">
        <v>79.480177491724405</v>
      </c>
      <c r="K148" s="21">
        <v>172.125</v>
      </c>
      <c r="L148" s="21">
        <v>190445.9</v>
      </c>
      <c r="M148" s="21"/>
      <c r="N148" s="21">
        <v>190618.02499999999</v>
      </c>
      <c r="O148" s="21"/>
    </row>
    <row r="149" spans="2:15" x14ac:dyDescent="0.25">
      <c r="B149" s="91">
        <v>2006</v>
      </c>
      <c r="C149" s="21">
        <v>32039</v>
      </c>
      <c r="D149" s="21">
        <v>2311791</v>
      </c>
      <c r="E149" s="21"/>
      <c r="F149" s="89">
        <v>2343830</v>
      </c>
      <c r="G149" s="80">
        <v>7.9</v>
      </c>
      <c r="H149" s="80">
        <v>79.900000000000006</v>
      </c>
      <c r="I149" s="80"/>
      <c r="J149" s="90">
        <v>78.945827982404893</v>
      </c>
      <c r="K149" s="21">
        <v>252.3</v>
      </c>
      <c r="L149" s="21">
        <v>184783.3</v>
      </c>
      <c r="M149" s="21"/>
      <c r="N149" s="21">
        <v>185035.6</v>
      </c>
      <c r="O149" s="21"/>
    </row>
    <row r="150" spans="2:15" x14ac:dyDescent="0.25">
      <c r="B150" s="91">
        <v>2007</v>
      </c>
      <c r="C150" s="21">
        <v>13232</v>
      </c>
      <c r="D150" s="21">
        <v>2072651</v>
      </c>
      <c r="E150" s="21"/>
      <c r="F150" s="89">
        <v>2085883</v>
      </c>
      <c r="G150" s="80">
        <v>5.33704582800803</v>
      </c>
      <c r="H150" s="80">
        <v>80.294385033684506</v>
      </c>
      <c r="I150" s="80"/>
      <c r="J150" s="90">
        <v>79.984831363983503</v>
      </c>
      <c r="K150" s="21">
        <v>75.7</v>
      </c>
      <c r="L150" s="21">
        <v>166763.29999999999</v>
      </c>
      <c r="M150" s="21"/>
      <c r="N150" s="21">
        <v>166839</v>
      </c>
      <c r="O150" s="21"/>
    </row>
    <row r="151" spans="2:15" x14ac:dyDescent="0.25">
      <c r="B151" s="91">
        <v>2008</v>
      </c>
      <c r="C151" s="21">
        <v>11322</v>
      </c>
      <c r="D151" s="21">
        <v>2140642</v>
      </c>
      <c r="E151" s="21"/>
      <c r="F151" s="89">
        <v>2151964</v>
      </c>
      <c r="G151" s="80">
        <v>5.5025613849143298</v>
      </c>
      <c r="H151" s="80">
        <v>80.942819957750999</v>
      </c>
      <c r="I151" s="80"/>
      <c r="J151" s="90">
        <v>80.545910619322598</v>
      </c>
      <c r="K151" s="21">
        <v>62.3</v>
      </c>
      <c r="L151" s="21">
        <v>173269.6</v>
      </c>
      <c r="M151" s="21"/>
      <c r="N151" s="21">
        <v>173331.9</v>
      </c>
      <c r="O151" s="21"/>
    </row>
    <row r="152" spans="2:15" x14ac:dyDescent="0.25">
      <c r="B152" s="91">
        <v>2009</v>
      </c>
      <c r="C152" s="21">
        <v>5143</v>
      </c>
      <c r="D152" s="21">
        <v>2039402</v>
      </c>
      <c r="E152" s="21">
        <v>21000</v>
      </c>
      <c r="F152" s="89">
        <v>2065545</v>
      </c>
      <c r="G152" s="80">
        <v>8</v>
      </c>
      <c r="H152" s="80">
        <v>78</v>
      </c>
      <c r="I152" s="80">
        <v>161</v>
      </c>
      <c r="J152" s="90">
        <v>78.927837447259705</v>
      </c>
      <c r="K152" s="21">
        <v>39</v>
      </c>
      <c r="L152" s="21">
        <v>159606</v>
      </c>
      <c r="M152" s="21">
        <v>3384</v>
      </c>
      <c r="N152" s="21">
        <v>163029</v>
      </c>
      <c r="O152" s="21"/>
    </row>
    <row r="153" spans="2:15" x14ac:dyDescent="0.25">
      <c r="B153" s="91">
        <v>2010</v>
      </c>
      <c r="C153" s="21">
        <v>1855</v>
      </c>
      <c r="D153" s="21">
        <v>1896415</v>
      </c>
      <c r="E153" s="21">
        <v>29328</v>
      </c>
      <c r="F153" s="89">
        <v>1927598</v>
      </c>
      <c r="G153" s="80">
        <v>6.2</v>
      </c>
      <c r="H153" s="80">
        <v>81.3</v>
      </c>
      <c r="I153" s="80">
        <v>157.80000000000001</v>
      </c>
      <c r="J153" s="90">
        <v>82.416043179127598</v>
      </c>
      <c r="K153" s="21">
        <v>12</v>
      </c>
      <c r="L153" s="21">
        <v>154224</v>
      </c>
      <c r="M153" s="21">
        <v>4629</v>
      </c>
      <c r="N153" s="21">
        <v>158865</v>
      </c>
      <c r="O153" s="21"/>
    </row>
    <row r="154" spans="2:15" x14ac:dyDescent="0.25">
      <c r="B154" s="91">
        <v>2011</v>
      </c>
      <c r="C154" s="21">
        <v>1932</v>
      </c>
      <c r="D154" s="21">
        <v>1682777</v>
      </c>
      <c r="E154" s="21">
        <v>24235</v>
      </c>
      <c r="F154" s="89">
        <v>1708944</v>
      </c>
      <c r="G154" s="80">
        <v>6.5</v>
      </c>
      <c r="H154" s="80">
        <v>85.6</v>
      </c>
      <c r="I154" s="80">
        <v>156.6</v>
      </c>
      <c r="J154" s="90">
        <v>86.470358303139307</v>
      </c>
      <c r="K154" s="21">
        <v>13</v>
      </c>
      <c r="L154" s="21">
        <v>143966</v>
      </c>
      <c r="M154" s="21">
        <v>3794</v>
      </c>
      <c r="N154" s="21">
        <v>147773</v>
      </c>
      <c r="O154" s="21"/>
    </row>
    <row r="155" spans="2:15" x14ac:dyDescent="0.25">
      <c r="B155" s="91">
        <v>2012</v>
      </c>
      <c r="C155" s="21">
        <v>795</v>
      </c>
      <c r="D155" s="21">
        <v>1835678</v>
      </c>
      <c r="E155" s="21">
        <v>51250</v>
      </c>
      <c r="F155" s="89">
        <v>1887723</v>
      </c>
      <c r="G155" s="80">
        <v>6</v>
      </c>
      <c r="H155" s="80">
        <v>83</v>
      </c>
      <c r="I155" s="80">
        <v>156.5</v>
      </c>
      <c r="J155" s="90">
        <v>84.937249797772196</v>
      </c>
      <c r="K155" s="21">
        <v>5</v>
      </c>
      <c r="L155" s="21">
        <v>152312</v>
      </c>
      <c r="M155" s="21">
        <v>8021</v>
      </c>
      <c r="N155" s="21">
        <v>160338</v>
      </c>
      <c r="O155" s="21"/>
    </row>
    <row r="156" spans="2:15" x14ac:dyDescent="0.25">
      <c r="B156" s="91">
        <v>2013</v>
      </c>
      <c r="C156" s="21">
        <v>848</v>
      </c>
      <c r="D156" s="21">
        <v>2354893</v>
      </c>
      <c r="E156" s="21">
        <v>123422</v>
      </c>
      <c r="F156" s="89">
        <v>2479163</v>
      </c>
      <c r="G156" s="80">
        <v>7.4</v>
      </c>
      <c r="H156" s="80">
        <v>82.9</v>
      </c>
      <c r="I156" s="80">
        <v>156.4</v>
      </c>
      <c r="J156" s="90">
        <v>86.509035509161805</v>
      </c>
      <c r="K156" s="21">
        <v>6</v>
      </c>
      <c r="L156" s="21">
        <v>195160</v>
      </c>
      <c r="M156" s="21">
        <v>19304</v>
      </c>
      <c r="N156" s="21">
        <v>214470</v>
      </c>
      <c r="O156" s="21"/>
    </row>
    <row r="157" spans="2:15" x14ac:dyDescent="0.25">
      <c r="B157" s="91">
        <v>2014</v>
      </c>
      <c r="C157" s="21">
        <v>147</v>
      </c>
      <c r="D157" s="21">
        <v>2559640</v>
      </c>
      <c r="E157" s="21">
        <v>135077</v>
      </c>
      <c r="F157" s="89">
        <v>2694864</v>
      </c>
      <c r="G157" s="80">
        <v>6.2</v>
      </c>
      <c r="H157" s="80">
        <v>83.9</v>
      </c>
      <c r="I157" s="80">
        <v>157.80000000000001</v>
      </c>
      <c r="J157" s="90">
        <v>87.602565472691794</v>
      </c>
      <c r="K157" s="21">
        <v>1</v>
      </c>
      <c r="L157" s="21">
        <v>214756</v>
      </c>
      <c r="M157" s="21">
        <v>21320</v>
      </c>
      <c r="N157" s="21">
        <v>236077</v>
      </c>
      <c r="O157" s="21"/>
    </row>
    <row r="158" spans="2:15" x14ac:dyDescent="0.25">
      <c r="B158" s="91">
        <v>2015</v>
      </c>
      <c r="C158" s="21">
        <v>26</v>
      </c>
      <c r="D158" s="21">
        <v>2461706</v>
      </c>
      <c r="E158" s="21">
        <v>157023</v>
      </c>
      <c r="F158" s="89">
        <v>2618755</v>
      </c>
      <c r="G158" s="80">
        <v>5.7</v>
      </c>
      <c r="H158" s="80">
        <v>85</v>
      </c>
      <c r="I158" s="80">
        <v>157.19999999999999</v>
      </c>
      <c r="J158" s="90">
        <v>89.352383098075194</v>
      </c>
      <c r="K158" s="21">
        <v>0</v>
      </c>
      <c r="L158" s="21">
        <v>209305</v>
      </c>
      <c r="M158" s="21">
        <v>24687</v>
      </c>
      <c r="N158" s="21">
        <v>233992</v>
      </c>
      <c r="O158" s="21"/>
    </row>
    <row r="159" spans="2:15" x14ac:dyDescent="0.25">
      <c r="B159" s="91">
        <v>2016</v>
      </c>
      <c r="C159" s="21">
        <v>513</v>
      </c>
      <c r="D159" s="21">
        <v>2470999</v>
      </c>
      <c r="E159" s="21">
        <v>160581</v>
      </c>
      <c r="F159" s="89">
        <v>2632093</v>
      </c>
      <c r="G159" s="80">
        <v>5.78</v>
      </c>
      <c r="H159" s="80">
        <v>86.05</v>
      </c>
      <c r="I159" s="80">
        <v>157.22</v>
      </c>
      <c r="J159" s="90">
        <v>90.375659218728202</v>
      </c>
      <c r="K159" s="21">
        <v>2.97</v>
      </c>
      <c r="L159" s="21">
        <v>212627.32</v>
      </c>
      <c r="M159" s="21">
        <v>25246.85</v>
      </c>
      <c r="N159" s="21">
        <v>237877.14</v>
      </c>
      <c r="O159" s="21"/>
    </row>
    <row r="160" spans="2:15" x14ac:dyDescent="0.25">
      <c r="B160" s="91">
        <v>2017</v>
      </c>
      <c r="C160" s="21">
        <v>170</v>
      </c>
      <c r="D160" s="21">
        <v>2092677</v>
      </c>
      <c r="E160" s="21">
        <v>157202</v>
      </c>
      <c r="F160" s="89">
        <v>2250049</v>
      </c>
      <c r="G160" s="80">
        <v>5.2</v>
      </c>
      <c r="H160" s="80">
        <v>85.94</v>
      </c>
      <c r="I160" s="80">
        <v>155.13999999999999</v>
      </c>
      <c r="J160" s="90">
        <v>90.770183227120796</v>
      </c>
      <c r="K160" s="21">
        <v>0.88</v>
      </c>
      <c r="L160" s="21">
        <v>179848.53</v>
      </c>
      <c r="M160" s="21">
        <v>24387.95</v>
      </c>
      <c r="N160" s="21">
        <v>204237.36</v>
      </c>
      <c r="O160" s="21"/>
    </row>
    <row r="161" spans="1:19" x14ac:dyDescent="0.25">
      <c r="B161" s="91">
        <v>2018</v>
      </c>
      <c r="C161" s="21">
        <v>15</v>
      </c>
      <c r="D161" s="21">
        <v>2209609</v>
      </c>
      <c r="E161" s="21">
        <v>169055</v>
      </c>
      <c r="F161" s="89">
        <v>2378679</v>
      </c>
      <c r="G161" s="80">
        <v>5.6666666666666696</v>
      </c>
      <c r="H161" s="80">
        <v>87.193131454479001</v>
      </c>
      <c r="I161" s="80">
        <v>156.956197687143</v>
      </c>
      <c r="J161" s="90">
        <v>92.150745434756004</v>
      </c>
      <c r="K161" s="21">
        <v>8.5000000000000006E-2</v>
      </c>
      <c r="L161" s="21">
        <v>192662.728</v>
      </c>
      <c r="M161" s="21">
        <v>26534.23</v>
      </c>
      <c r="N161" s="21">
        <v>219197.04300000001</v>
      </c>
      <c r="O161" s="92"/>
    </row>
    <row r="162" spans="1:19" x14ac:dyDescent="0.25">
      <c r="B162" s="91">
        <v>2019</v>
      </c>
      <c r="C162" s="21">
        <v>5</v>
      </c>
      <c r="D162" s="21">
        <v>2155163</v>
      </c>
      <c r="E162" s="21">
        <v>155463</v>
      </c>
      <c r="F162" s="89">
        <v>2310631</v>
      </c>
      <c r="G162" s="80">
        <v>5</v>
      </c>
      <c r="H162" s="80">
        <v>86.28</v>
      </c>
      <c r="I162" s="80">
        <v>160.66</v>
      </c>
      <c r="J162" s="90">
        <v>91.284060501222399</v>
      </c>
      <c r="K162" s="21">
        <v>0.03</v>
      </c>
      <c r="L162" s="21">
        <v>185946.77</v>
      </c>
      <c r="M162" s="21">
        <v>24976.98</v>
      </c>
      <c r="N162" s="21">
        <v>210923.78</v>
      </c>
      <c r="O162" s="92"/>
    </row>
    <row r="163" spans="1:19" x14ac:dyDescent="0.25">
      <c r="B163" s="91">
        <v>2020</v>
      </c>
      <c r="C163" s="21">
        <v>8</v>
      </c>
      <c r="D163" s="21">
        <v>2592430</v>
      </c>
      <c r="E163" s="21">
        <v>159767</v>
      </c>
      <c r="F163" s="89">
        <v>2752205</v>
      </c>
      <c r="G163" s="80">
        <v>5</v>
      </c>
      <c r="H163" s="80">
        <v>85.81</v>
      </c>
      <c r="I163" s="80">
        <v>161.63999999999999</v>
      </c>
      <c r="J163" s="90">
        <v>90.214195526859385</v>
      </c>
      <c r="K163" s="21">
        <v>0.04</v>
      </c>
      <c r="L163" s="21">
        <v>222463.69</v>
      </c>
      <c r="M163" s="21">
        <v>25824.23</v>
      </c>
      <c r="N163" s="21">
        <v>248287.96000000002</v>
      </c>
      <c r="O163" s="92"/>
    </row>
    <row r="164" spans="1:19" x14ac:dyDescent="0.25">
      <c r="B164" s="91">
        <v>2021</v>
      </c>
      <c r="C164" s="21">
        <v>29</v>
      </c>
      <c r="D164" s="21">
        <v>2728333</v>
      </c>
      <c r="E164" s="21">
        <v>139277</v>
      </c>
      <c r="F164" s="89">
        <f>SUM(C164:E164)</f>
        <v>2867639</v>
      </c>
      <c r="G164" s="80">
        <v>5</v>
      </c>
      <c r="H164" s="80">
        <v>87.53</v>
      </c>
      <c r="I164" s="80">
        <v>162.97999999999999</v>
      </c>
      <c r="J164" s="90">
        <v>91.19</v>
      </c>
      <c r="K164" s="21">
        <v>0.15</v>
      </c>
      <c r="L164" s="21">
        <v>238798.5</v>
      </c>
      <c r="M164" s="21">
        <v>22698.69</v>
      </c>
      <c r="N164" s="21">
        <f>SUM(K164:M164)</f>
        <v>261497.34</v>
      </c>
      <c r="O164" s="92"/>
    </row>
    <row r="165" spans="1:19" x14ac:dyDescent="0.25">
      <c r="B165" s="91">
        <v>2022</v>
      </c>
      <c r="C165" s="21">
        <v>81</v>
      </c>
      <c r="D165" s="21">
        <v>2215239</v>
      </c>
      <c r="E165" s="21">
        <v>122498</v>
      </c>
      <c r="F165" s="89">
        <f>SUM(C165:E165)</f>
        <v>2337818</v>
      </c>
      <c r="G165" s="80">
        <v>10.74</v>
      </c>
      <c r="H165" s="80">
        <v>87.08</v>
      </c>
      <c r="I165" s="80">
        <v>162.05000000000001</v>
      </c>
      <c r="J165" s="90">
        <v>91.01</v>
      </c>
      <c r="K165" s="21">
        <v>30</v>
      </c>
      <c r="L165" s="21">
        <v>192907.78</v>
      </c>
      <c r="M165" s="21">
        <v>19850.3</v>
      </c>
      <c r="N165" s="21">
        <f>SUM(K165:M165)</f>
        <v>212788.08</v>
      </c>
      <c r="O165" s="92"/>
    </row>
    <row r="166" spans="1:19" ht="15.75" thickBot="1" x14ac:dyDescent="0.3">
      <c r="B166" s="93">
        <v>2023</v>
      </c>
      <c r="C166" s="95">
        <v>70</v>
      </c>
      <c r="D166" s="95">
        <v>1888195</v>
      </c>
      <c r="E166" s="95">
        <v>103861</v>
      </c>
      <c r="F166" s="99">
        <f>SUM(C166:E166)</f>
        <v>1992126</v>
      </c>
      <c r="G166" s="96">
        <f t="shared" ref="G166:I166" si="2">K166/C166*1000</f>
        <v>9.3142857142857149</v>
      </c>
      <c r="H166" s="96">
        <f t="shared" si="2"/>
        <v>90.704425125582901</v>
      </c>
      <c r="I166" s="96">
        <f t="shared" si="2"/>
        <v>164.12301056219368</v>
      </c>
      <c r="J166" s="302">
        <f>N166/F166*1000</f>
        <v>94.529298849570765</v>
      </c>
      <c r="K166" s="95">
        <v>0.65200000000000002</v>
      </c>
      <c r="L166" s="95">
        <v>171267.64199999999</v>
      </c>
      <c r="M166" s="95">
        <v>17045.98</v>
      </c>
      <c r="N166" s="95">
        <f>SUM(K166:M166)</f>
        <v>188314.274</v>
      </c>
      <c r="O166" s="31"/>
    </row>
    <row r="167" spans="1:19" ht="15.75" thickTop="1" x14ac:dyDescent="0.25">
      <c r="J167" s="55"/>
    </row>
    <row r="168" spans="1:19" x14ac:dyDescent="0.25">
      <c r="A168" s="27" t="s">
        <v>265</v>
      </c>
      <c r="B168" s="36"/>
      <c r="C168" s="36"/>
    </row>
    <row r="169" spans="1:19" x14ac:dyDescent="0.25">
      <c r="A169" s="28" t="s">
        <v>132</v>
      </c>
      <c r="B169" s="36"/>
      <c r="C169" s="36"/>
    </row>
    <row r="170" spans="1:19" ht="33.75" customHeight="1" x14ac:dyDescent="0.25">
      <c r="A170" s="315" t="s">
        <v>12</v>
      </c>
      <c r="B170" s="315"/>
      <c r="C170" s="315"/>
      <c r="D170" s="315"/>
      <c r="E170" s="315"/>
      <c r="F170" s="315"/>
      <c r="G170" s="315"/>
      <c r="H170" s="315"/>
      <c r="I170" s="315"/>
      <c r="J170" s="315"/>
      <c r="K170" s="315"/>
      <c r="L170" s="315"/>
      <c r="M170" s="315"/>
      <c r="N170" s="315"/>
      <c r="O170" s="315"/>
    </row>
    <row r="171" spans="1:19" ht="12.7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9" x14ac:dyDescent="0.25">
      <c r="A172" s="316" t="s">
        <v>263</v>
      </c>
      <c r="B172" s="316"/>
      <c r="C172" s="316"/>
      <c r="D172" s="316"/>
      <c r="E172" s="316"/>
      <c r="F172" s="316"/>
      <c r="G172" s="316"/>
      <c r="H172" s="316"/>
      <c r="I172" s="316"/>
      <c r="J172" s="316"/>
      <c r="K172" s="316"/>
      <c r="L172" s="316"/>
      <c r="M172" s="316"/>
      <c r="N172" s="316"/>
      <c r="O172" s="316"/>
      <c r="P172" s="31"/>
      <c r="Q172" s="31"/>
      <c r="R172" s="31"/>
      <c r="S172" s="31"/>
    </row>
    <row r="173" spans="1:19" x14ac:dyDescent="0.25">
      <c r="O173" s="31"/>
    </row>
    <row r="174" spans="1:19" ht="15.75" x14ac:dyDescent="0.25">
      <c r="B174" s="84"/>
      <c r="C174" s="324" t="s">
        <v>133</v>
      </c>
      <c r="D174" s="324"/>
      <c r="E174" s="324"/>
      <c r="F174" s="324"/>
      <c r="G174" s="324" t="s">
        <v>134</v>
      </c>
      <c r="H174" s="324"/>
      <c r="I174" s="324"/>
      <c r="J174" s="324"/>
      <c r="K174" s="325" t="s">
        <v>135</v>
      </c>
      <c r="L174" s="325"/>
      <c r="M174" s="325"/>
      <c r="N174" s="325"/>
      <c r="O174" s="16"/>
    </row>
    <row r="175" spans="1:19" ht="30" x14ac:dyDescent="0.25">
      <c r="B175" s="85" t="s">
        <v>136</v>
      </c>
      <c r="C175" s="32" t="s">
        <v>137</v>
      </c>
      <c r="D175" s="32" t="s">
        <v>138</v>
      </c>
      <c r="E175" s="32" t="s">
        <v>139</v>
      </c>
      <c r="F175" s="87" t="s">
        <v>65</v>
      </c>
      <c r="G175" s="32" t="s">
        <v>137</v>
      </c>
      <c r="H175" s="32" t="s">
        <v>138</v>
      </c>
      <c r="I175" s="32" t="s">
        <v>139</v>
      </c>
      <c r="J175" s="87" t="s">
        <v>65</v>
      </c>
      <c r="K175" s="32" t="s">
        <v>137</v>
      </c>
      <c r="L175" s="32" t="s">
        <v>138</v>
      </c>
      <c r="M175" s="32" t="s">
        <v>139</v>
      </c>
      <c r="N175" s="32" t="s">
        <v>65</v>
      </c>
      <c r="O175" s="33"/>
    </row>
    <row r="176" spans="1:19" x14ac:dyDescent="0.25">
      <c r="B176" s="88">
        <v>1998</v>
      </c>
      <c r="C176" s="100">
        <v>154</v>
      </c>
      <c r="D176" s="100">
        <v>46363</v>
      </c>
      <c r="E176" s="100"/>
      <c r="F176" s="101">
        <v>46517</v>
      </c>
      <c r="G176" s="102">
        <v>5.1948051948052001</v>
      </c>
      <c r="H176" s="102">
        <v>76.142484308608203</v>
      </c>
      <c r="I176" s="102"/>
      <c r="J176" s="103">
        <v>75.907603671775902</v>
      </c>
      <c r="K176" s="104">
        <v>0.8</v>
      </c>
      <c r="L176" s="105">
        <v>3530.194</v>
      </c>
      <c r="M176" s="106"/>
      <c r="N176" s="107">
        <v>3530.9940000000001</v>
      </c>
      <c r="O176" s="21"/>
    </row>
    <row r="177" spans="2:15" x14ac:dyDescent="0.25">
      <c r="B177" s="91">
        <v>1999</v>
      </c>
      <c r="C177" s="64">
        <v>47</v>
      </c>
      <c r="D177" s="64">
        <v>31282</v>
      </c>
      <c r="E177" s="64"/>
      <c r="F177" s="108">
        <v>31329</v>
      </c>
      <c r="G177" s="109">
        <v>4.2553191489361701</v>
      </c>
      <c r="H177" s="109">
        <v>74.301515248385698</v>
      </c>
      <c r="I177" s="110"/>
      <c r="J177" s="111">
        <v>74.196431421366796</v>
      </c>
      <c r="K177" s="112">
        <v>0.2</v>
      </c>
      <c r="L177" s="113">
        <v>2324.3000000000002</v>
      </c>
      <c r="M177" s="106"/>
      <c r="N177" s="107">
        <v>2324.5</v>
      </c>
      <c r="O177" s="21"/>
    </row>
    <row r="178" spans="2:15" x14ac:dyDescent="0.25">
      <c r="B178" s="91">
        <v>2000</v>
      </c>
      <c r="C178" s="64">
        <v>185</v>
      </c>
      <c r="D178" s="64">
        <v>42963</v>
      </c>
      <c r="E178" s="64"/>
      <c r="F178" s="108">
        <v>43148</v>
      </c>
      <c r="G178" s="109">
        <v>4.8648648648648702</v>
      </c>
      <c r="H178" s="109">
        <v>77.150431766869204</v>
      </c>
      <c r="I178" s="110"/>
      <c r="J178" s="111">
        <v>76.840502456660801</v>
      </c>
      <c r="K178" s="112">
        <v>0.9</v>
      </c>
      <c r="L178" s="113">
        <v>3314.614</v>
      </c>
      <c r="M178" s="106"/>
      <c r="N178" s="107">
        <v>3315.5140000000001</v>
      </c>
      <c r="O178" s="21"/>
    </row>
    <row r="179" spans="2:15" x14ac:dyDescent="0.25">
      <c r="B179" s="91">
        <v>2001</v>
      </c>
      <c r="C179" s="64">
        <v>1224</v>
      </c>
      <c r="D179" s="64">
        <v>45077</v>
      </c>
      <c r="E179" s="64"/>
      <c r="F179" s="108">
        <v>46301</v>
      </c>
      <c r="G179" s="109">
        <v>10.073529411764699</v>
      </c>
      <c r="H179" s="109">
        <v>78.143221598598004</v>
      </c>
      <c r="I179" s="110"/>
      <c r="J179" s="111">
        <v>76.3437506749314</v>
      </c>
      <c r="K179" s="112">
        <v>12.33</v>
      </c>
      <c r="L179" s="113">
        <v>3522.462</v>
      </c>
      <c r="M179" s="106"/>
      <c r="N179" s="107">
        <v>3534.7919999999999</v>
      </c>
      <c r="O179" s="21"/>
    </row>
    <row r="180" spans="2:15" x14ac:dyDescent="0.25">
      <c r="B180" s="91">
        <v>2002</v>
      </c>
      <c r="C180" s="64">
        <v>9109</v>
      </c>
      <c r="D180" s="64">
        <v>125034</v>
      </c>
      <c r="E180" s="64"/>
      <c r="F180" s="108">
        <v>134143</v>
      </c>
      <c r="G180" s="109">
        <v>6.86134592161598</v>
      </c>
      <c r="H180" s="109">
        <v>80.196394580674095</v>
      </c>
      <c r="I180" s="110"/>
      <c r="J180" s="111">
        <v>74.842563532946201</v>
      </c>
      <c r="K180" s="112">
        <v>12.33</v>
      </c>
      <c r="L180" s="113">
        <v>10027.276</v>
      </c>
      <c r="M180" s="106"/>
      <c r="N180" s="107">
        <v>10039.606</v>
      </c>
      <c r="O180" s="21"/>
    </row>
    <row r="181" spans="2:15" x14ac:dyDescent="0.25">
      <c r="B181" s="91">
        <v>2003</v>
      </c>
      <c r="C181" s="64">
        <v>0</v>
      </c>
      <c r="D181" s="64">
        <v>50248</v>
      </c>
      <c r="E181" s="64"/>
      <c r="F181" s="108">
        <v>50248</v>
      </c>
      <c r="G181" s="109">
        <v>0</v>
      </c>
      <c r="H181" s="109">
        <v>80.621716287215406</v>
      </c>
      <c r="I181" s="110"/>
      <c r="J181" s="111">
        <v>80.867099188027396</v>
      </c>
      <c r="K181" s="112">
        <v>12.33</v>
      </c>
      <c r="L181" s="113">
        <v>4051.08</v>
      </c>
      <c r="M181" s="106"/>
      <c r="N181" s="107">
        <v>4063.41</v>
      </c>
      <c r="O181" s="21"/>
    </row>
    <row r="182" spans="2:15" x14ac:dyDescent="0.25">
      <c r="B182" s="91">
        <v>2004</v>
      </c>
      <c r="C182" s="64">
        <v>6</v>
      </c>
      <c r="D182" s="64">
        <v>15541</v>
      </c>
      <c r="E182" s="64"/>
      <c r="F182" s="108">
        <v>15547</v>
      </c>
      <c r="G182" s="109">
        <v>0</v>
      </c>
      <c r="H182" s="109">
        <v>76.999871308152606</v>
      </c>
      <c r="I182" s="110"/>
      <c r="J182" s="111">
        <v>77.763234064449705</v>
      </c>
      <c r="K182" s="112">
        <v>12.33</v>
      </c>
      <c r="L182" s="113">
        <v>1196.655</v>
      </c>
      <c r="M182" s="106"/>
      <c r="N182" s="107">
        <v>1208.9849999999999</v>
      </c>
      <c r="O182" s="21"/>
    </row>
    <row r="183" spans="2:15" x14ac:dyDescent="0.25">
      <c r="B183" s="91">
        <v>2005</v>
      </c>
      <c r="C183" s="64">
        <v>44</v>
      </c>
      <c r="D183" s="64">
        <v>18030</v>
      </c>
      <c r="E183" s="64"/>
      <c r="F183" s="108">
        <v>18074</v>
      </c>
      <c r="G183" s="109">
        <v>0</v>
      </c>
      <c r="H183" s="109">
        <v>79.478591236827498</v>
      </c>
      <c r="I183" s="110"/>
      <c r="J183" s="111">
        <v>79.967301095496296</v>
      </c>
      <c r="K183" s="112">
        <v>12.33</v>
      </c>
      <c r="L183" s="113">
        <v>1432.999</v>
      </c>
      <c r="M183" s="106"/>
      <c r="N183" s="107">
        <v>1445.329</v>
      </c>
      <c r="O183" s="21"/>
    </row>
    <row r="184" spans="2:15" x14ac:dyDescent="0.25">
      <c r="B184" s="91">
        <v>2006</v>
      </c>
      <c r="C184" s="64">
        <v>135</v>
      </c>
      <c r="D184" s="64">
        <v>17318</v>
      </c>
      <c r="E184" s="64"/>
      <c r="F184" s="108">
        <v>17453</v>
      </c>
      <c r="G184" s="109">
        <v>7.4</v>
      </c>
      <c r="H184" s="109">
        <v>79.099999999999994</v>
      </c>
      <c r="I184" s="110"/>
      <c r="J184" s="111">
        <v>79.145705609350799</v>
      </c>
      <c r="K184" s="112">
        <v>12.33</v>
      </c>
      <c r="L184" s="113">
        <v>1369</v>
      </c>
      <c r="M184" s="106"/>
      <c r="N184" s="107">
        <v>1381.33</v>
      </c>
      <c r="O184" s="21"/>
    </row>
    <row r="185" spans="2:15" x14ac:dyDescent="0.25">
      <c r="B185" s="91">
        <v>2007</v>
      </c>
      <c r="C185" s="64">
        <v>142</v>
      </c>
      <c r="D185" s="64">
        <v>16407</v>
      </c>
      <c r="E185" s="64"/>
      <c r="F185" s="108">
        <v>16549</v>
      </c>
      <c r="G185" s="109">
        <v>5</v>
      </c>
      <c r="H185" s="109">
        <v>79.437130493082194</v>
      </c>
      <c r="I185" s="110"/>
      <c r="J185" s="111">
        <v>79.499063387515903</v>
      </c>
      <c r="K185" s="112">
        <v>12.33</v>
      </c>
      <c r="L185" s="113">
        <v>1303.3</v>
      </c>
      <c r="M185" s="106"/>
      <c r="N185" s="107">
        <v>1315.63</v>
      </c>
      <c r="O185" s="21"/>
    </row>
    <row r="186" spans="2:15" x14ac:dyDescent="0.25">
      <c r="B186" s="91">
        <v>2008</v>
      </c>
      <c r="C186" s="64">
        <v>128</v>
      </c>
      <c r="D186" s="64">
        <v>14444</v>
      </c>
      <c r="E186" s="64"/>
      <c r="F186" s="108">
        <v>14572</v>
      </c>
      <c r="G186" s="109">
        <v>4.6875</v>
      </c>
      <c r="H186" s="109">
        <v>79.1876211575741</v>
      </c>
      <c r="I186" s="110"/>
      <c r="J186" s="111">
        <v>79.338182816360103</v>
      </c>
      <c r="K186" s="112">
        <v>12.33</v>
      </c>
      <c r="L186" s="113">
        <v>1143.7860000000001</v>
      </c>
      <c r="M186" s="106"/>
      <c r="N186" s="107">
        <v>1156.116</v>
      </c>
      <c r="O186" s="21"/>
    </row>
    <row r="187" spans="2:15" x14ac:dyDescent="0.25">
      <c r="B187" s="91">
        <v>2009</v>
      </c>
      <c r="C187" s="64">
        <v>73</v>
      </c>
      <c r="D187" s="64">
        <v>12927</v>
      </c>
      <c r="E187" s="64">
        <v>0</v>
      </c>
      <c r="F187" s="108">
        <v>13000</v>
      </c>
      <c r="G187" s="109">
        <v>24</v>
      </c>
      <c r="H187" s="109">
        <v>87</v>
      </c>
      <c r="I187" s="64">
        <v>0</v>
      </c>
      <c r="J187" s="111">
        <v>87.5638461538462</v>
      </c>
      <c r="K187" s="112">
        <v>12.33</v>
      </c>
      <c r="L187" s="114">
        <v>1126</v>
      </c>
      <c r="M187" s="64">
        <v>0</v>
      </c>
      <c r="N187" s="107">
        <v>1138.33</v>
      </c>
      <c r="O187" s="21"/>
    </row>
    <row r="188" spans="2:15" x14ac:dyDescent="0.25">
      <c r="B188" s="91">
        <v>2010</v>
      </c>
      <c r="C188" s="64">
        <v>0</v>
      </c>
      <c r="D188" s="64">
        <v>12186</v>
      </c>
      <c r="E188" s="64">
        <v>0</v>
      </c>
      <c r="F188" s="108">
        <v>12186</v>
      </c>
      <c r="G188" s="109">
        <v>0</v>
      </c>
      <c r="H188" s="109">
        <v>87.3</v>
      </c>
      <c r="I188" s="64">
        <v>0</v>
      </c>
      <c r="J188" s="111">
        <v>88.325127195142002</v>
      </c>
      <c r="K188" s="112">
        <v>12.33</v>
      </c>
      <c r="L188" s="114">
        <v>1064</v>
      </c>
      <c r="M188" s="64">
        <v>0</v>
      </c>
      <c r="N188" s="107">
        <v>1076.33</v>
      </c>
      <c r="O188" s="21"/>
    </row>
    <row r="189" spans="2:15" x14ac:dyDescent="0.25">
      <c r="B189" s="91">
        <v>2011</v>
      </c>
      <c r="C189" s="64">
        <v>0</v>
      </c>
      <c r="D189" s="64">
        <v>10818</v>
      </c>
      <c r="E189" s="64">
        <v>0</v>
      </c>
      <c r="F189" s="108">
        <v>10818</v>
      </c>
      <c r="G189" s="109">
        <v>0</v>
      </c>
      <c r="H189" s="109">
        <v>85.4</v>
      </c>
      <c r="I189" s="64">
        <v>0</v>
      </c>
      <c r="J189" s="111">
        <v>86.552967276760995</v>
      </c>
      <c r="K189" s="112">
        <v>12.33</v>
      </c>
      <c r="L189" s="114">
        <v>924</v>
      </c>
      <c r="M189" s="64">
        <v>0</v>
      </c>
      <c r="N189" s="107">
        <v>936.33</v>
      </c>
      <c r="O189" s="21"/>
    </row>
    <row r="190" spans="2:15" x14ac:dyDescent="0.25">
      <c r="B190" s="91">
        <v>2012</v>
      </c>
      <c r="C190" s="64">
        <v>346</v>
      </c>
      <c r="D190" s="64">
        <v>10146</v>
      </c>
      <c r="E190" s="64">
        <v>0</v>
      </c>
      <c r="F190" s="108">
        <v>10492</v>
      </c>
      <c r="G190" s="109">
        <v>5.8</v>
      </c>
      <c r="H190" s="109">
        <v>87.5</v>
      </c>
      <c r="I190" s="64">
        <v>0</v>
      </c>
      <c r="J190" s="111">
        <v>85.811094166984404</v>
      </c>
      <c r="K190" s="112">
        <v>12.33</v>
      </c>
      <c r="L190" s="114">
        <v>888</v>
      </c>
      <c r="M190" s="64">
        <v>0</v>
      </c>
      <c r="N190" s="107">
        <v>900.33</v>
      </c>
      <c r="O190" s="21"/>
    </row>
    <row r="191" spans="2:15" x14ac:dyDescent="0.25">
      <c r="B191" s="91">
        <v>2013</v>
      </c>
      <c r="C191" s="64">
        <v>208</v>
      </c>
      <c r="D191" s="64">
        <v>9971</v>
      </c>
      <c r="E191" s="64">
        <v>0</v>
      </c>
      <c r="F191" s="108">
        <v>10179</v>
      </c>
      <c r="G191" s="109">
        <v>6.3</v>
      </c>
      <c r="H191" s="109">
        <v>87.8</v>
      </c>
      <c r="I191" s="64">
        <v>0</v>
      </c>
      <c r="J191" s="111">
        <v>87.172610276058606</v>
      </c>
      <c r="K191" s="112">
        <v>12.33</v>
      </c>
      <c r="L191" s="114">
        <v>875</v>
      </c>
      <c r="M191" s="64">
        <v>0</v>
      </c>
      <c r="N191" s="107">
        <v>887.33</v>
      </c>
      <c r="O191" s="21"/>
    </row>
    <row r="192" spans="2:15" x14ac:dyDescent="0.25">
      <c r="B192" s="91">
        <v>2014</v>
      </c>
      <c r="C192" s="64">
        <v>383</v>
      </c>
      <c r="D192" s="64">
        <v>9092</v>
      </c>
      <c r="E192" s="64">
        <v>0</v>
      </c>
      <c r="F192" s="108">
        <v>9475</v>
      </c>
      <c r="G192" s="109">
        <v>5.7</v>
      </c>
      <c r="H192" s="109">
        <v>88.4</v>
      </c>
      <c r="I192" s="64">
        <v>0</v>
      </c>
      <c r="J192" s="111">
        <v>86.050659630606901</v>
      </c>
      <c r="K192" s="112">
        <v>12.33</v>
      </c>
      <c r="L192" s="114">
        <v>803</v>
      </c>
      <c r="M192" s="64">
        <v>0</v>
      </c>
      <c r="N192" s="107">
        <v>815.33</v>
      </c>
      <c r="O192" s="21"/>
    </row>
    <row r="193" spans="2:15" x14ac:dyDescent="0.25">
      <c r="B193" s="91">
        <v>2015</v>
      </c>
      <c r="C193" s="64">
        <v>159</v>
      </c>
      <c r="D193" s="64">
        <v>8717</v>
      </c>
      <c r="E193" s="64">
        <v>0</v>
      </c>
      <c r="F193" s="108">
        <v>8876</v>
      </c>
      <c r="G193" s="109">
        <v>6.1</v>
      </c>
      <c r="H193" s="109">
        <v>88.2</v>
      </c>
      <c r="I193" s="64">
        <v>0</v>
      </c>
      <c r="J193" s="111">
        <v>88.0272645335737</v>
      </c>
      <c r="K193" s="112">
        <v>12.33</v>
      </c>
      <c r="L193" s="114">
        <v>769</v>
      </c>
      <c r="M193" s="64">
        <v>0</v>
      </c>
      <c r="N193" s="107">
        <v>781.33</v>
      </c>
      <c r="O193" s="21"/>
    </row>
    <row r="194" spans="2:15" x14ac:dyDescent="0.25">
      <c r="B194" s="91">
        <v>2016</v>
      </c>
      <c r="C194" s="64">
        <v>87</v>
      </c>
      <c r="D194" s="64">
        <v>8193</v>
      </c>
      <c r="E194" s="64">
        <v>0</v>
      </c>
      <c r="F194" s="108">
        <v>8280</v>
      </c>
      <c r="G194" s="109">
        <v>7.77</v>
      </c>
      <c r="H194" s="109">
        <v>88.56</v>
      </c>
      <c r="I194" s="64">
        <v>0</v>
      </c>
      <c r="J194" s="111">
        <v>89.121980676328505</v>
      </c>
      <c r="K194" s="112">
        <v>12.33</v>
      </c>
      <c r="L194" s="114">
        <v>725.6</v>
      </c>
      <c r="M194" s="64">
        <v>0</v>
      </c>
      <c r="N194" s="107">
        <v>737.93</v>
      </c>
      <c r="O194" s="21"/>
    </row>
    <row r="195" spans="2:15" x14ac:dyDescent="0.25">
      <c r="B195" s="91">
        <v>2017</v>
      </c>
      <c r="C195" s="64">
        <v>96</v>
      </c>
      <c r="D195" s="64">
        <v>7784</v>
      </c>
      <c r="E195" s="64">
        <v>0</v>
      </c>
      <c r="F195" s="108">
        <v>7880</v>
      </c>
      <c r="G195" s="109">
        <v>6.28</v>
      </c>
      <c r="H195" s="109">
        <v>86.63</v>
      </c>
      <c r="I195" s="64">
        <v>0</v>
      </c>
      <c r="J195" s="111">
        <v>87.139593908629493</v>
      </c>
      <c r="K195" s="112">
        <v>12.33</v>
      </c>
      <c r="L195" s="114">
        <v>674.33</v>
      </c>
      <c r="M195" s="64">
        <v>0</v>
      </c>
      <c r="N195" s="107">
        <v>686.66</v>
      </c>
      <c r="O195" s="21"/>
    </row>
    <row r="196" spans="2:15" x14ac:dyDescent="0.25">
      <c r="B196" s="91">
        <v>2018</v>
      </c>
      <c r="C196" s="64">
        <v>145</v>
      </c>
      <c r="D196" s="64">
        <v>6987</v>
      </c>
      <c r="E196" s="64">
        <v>0</v>
      </c>
      <c r="F196" s="108">
        <v>7132</v>
      </c>
      <c r="G196" s="109">
        <v>4.7517241379310402</v>
      </c>
      <c r="H196" s="109">
        <v>89.516244453986005</v>
      </c>
      <c r="I196" s="64">
        <v>0</v>
      </c>
      <c r="J196" s="111">
        <v>89.4251261918116</v>
      </c>
      <c r="K196" s="112">
        <v>12.33</v>
      </c>
      <c r="L196" s="114">
        <v>625.45000000000005</v>
      </c>
      <c r="M196" s="64">
        <v>0</v>
      </c>
      <c r="N196" s="107">
        <v>637.78</v>
      </c>
      <c r="O196" s="92"/>
    </row>
    <row r="197" spans="2:15" x14ac:dyDescent="0.25">
      <c r="B197" s="91">
        <v>2019</v>
      </c>
      <c r="C197" s="64">
        <v>76</v>
      </c>
      <c r="D197" s="64">
        <v>7038</v>
      </c>
      <c r="E197" s="64">
        <v>0</v>
      </c>
      <c r="F197" s="108" t="s">
        <v>140</v>
      </c>
      <c r="G197" s="109">
        <v>6.76</v>
      </c>
      <c r="H197" s="109">
        <v>90.5</v>
      </c>
      <c r="I197" s="64">
        <v>0</v>
      </c>
      <c r="J197" s="111">
        <v>91.262299690750595</v>
      </c>
      <c r="K197" s="112">
        <v>12.33</v>
      </c>
      <c r="L197" s="114">
        <v>636.91</v>
      </c>
      <c r="M197" s="64">
        <v>0</v>
      </c>
      <c r="N197" s="107">
        <v>649.24</v>
      </c>
      <c r="O197" s="92"/>
    </row>
    <row r="198" spans="2:15" x14ac:dyDescent="0.25">
      <c r="B198" s="91">
        <v>2020</v>
      </c>
      <c r="C198" s="64">
        <v>54</v>
      </c>
      <c r="D198" s="64">
        <v>6316</v>
      </c>
      <c r="E198" s="64">
        <v>0</v>
      </c>
      <c r="F198" s="108">
        <v>6370</v>
      </c>
      <c r="G198" s="109">
        <v>10.19</v>
      </c>
      <c r="H198" s="109">
        <v>89.5</v>
      </c>
      <c r="I198" s="64">
        <v>0</v>
      </c>
      <c r="J198" s="111">
        <v>88.825745682888524</v>
      </c>
      <c r="K198" s="112">
        <v>0.55000000000000004</v>
      </c>
      <c r="L198" s="114">
        <v>565.27</v>
      </c>
      <c r="M198" s="64">
        <v>0</v>
      </c>
      <c r="N198" s="107">
        <v>565.81999999999994</v>
      </c>
      <c r="O198" s="92"/>
    </row>
    <row r="199" spans="2:15" x14ac:dyDescent="0.25">
      <c r="B199" s="91">
        <v>2021</v>
      </c>
      <c r="C199" s="64">
        <v>619</v>
      </c>
      <c r="D199" s="64">
        <v>5868</v>
      </c>
      <c r="E199" s="64">
        <v>0</v>
      </c>
      <c r="F199" s="108">
        <f>SUM(C199:E199)</f>
        <v>6487</v>
      </c>
      <c r="G199" s="109">
        <v>4.57</v>
      </c>
      <c r="H199" s="109">
        <v>90.34</v>
      </c>
      <c r="I199" s="64">
        <v>0</v>
      </c>
      <c r="J199" s="111">
        <v>82.15</v>
      </c>
      <c r="K199" s="112">
        <v>2.83</v>
      </c>
      <c r="L199" s="114">
        <v>530.1</v>
      </c>
      <c r="M199" s="64">
        <v>0</v>
      </c>
      <c r="N199" s="107">
        <f>SUM(K199:M199)</f>
        <v>532.93000000000006</v>
      </c>
      <c r="O199" s="92"/>
    </row>
    <row r="200" spans="2:15" x14ac:dyDescent="0.25">
      <c r="B200" s="91">
        <v>2022</v>
      </c>
      <c r="C200" s="64">
        <v>30</v>
      </c>
      <c r="D200" s="64">
        <v>5094</v>
      </c>
      <c r="E200" s="64">
        <v>0</v>
      </c>
      <c r="F200" s="108">
        <f>SUM(C200:E200)</f>
        <v>5124</v>
      </c>
      <c r="G200" s="109">
        <v>7.6</v>
      </c>
      <c r="H200" s="109">
        <v>90.86</v>
      </c>
      <c r="I200" s="64">
        <v>0</v>
      </c>
      <c r="J200" s="111">
        <v>90.38</v>
      </c>
      <c r="K200" s="112">
        <v>0.23</v>
      </c>
      <c r="L200" s="114">
        <v>462.86</v>
      </c>
      <c r="M200" s="64">
        <v>0</v>
      </c>
      <c r="N200" s="107">
        <f>SUM(K200:M200)</f>
        <v>463.09000000000003</v>
      </c>
      <c r="O200" s="92"/>
    </row>
    <row r="201" spans="2:15" ht="15.75" thickBot="1" x14ac:dyDescent="0.3">
      <c r="B201" s="93">
        <v>2023</v>
      </c>
      <c r="C201" s="94">
        <v>17</v>
      </c>
      <c r="D201" s="94">
        <v>4578</v>
      </c>
      <c r="E201" s="94">
        <v>0</v>
      </c>
      <c r="F201" s="279">
        <f>SUM(C201:E201)</f>
        <v>4595</v>
      </c>
      <c r="G201" s="115">
        <f t="shared" ref="G201:H201" si="3">K201/C201*1000</f>
        <v>9.7058823529411757</v>
      </c>
      <c r="H201" s="115">
        <f t="shared" si="3"/>
        <v>94.314110965487117</v>
      </c>
      <c r="I201" s="94">
        <v>0</v>
      </c>
      <c r="J201" s="111">
        <f>N201/F201*1000</f>
        <v>94.001088139281833</v>
      </c>
      <c r="K201" s="94">
        <v>0.16499999999999998</v>
      </c>
      <c r="L201" s="115">
        <v>431.77</v>
      </c>
      <c r="M201" s="94">
        <v>0</v>
      </c>
      <c r="N201" s="115">
        <f>SUM(K201:M201)</f>
        <v>431.935</v>
      </c>
      <c r="O201" s="31"/>
    </row>
    <row r="202" spans="2:15" ht="15.75" thickTop="1" x14ac:dyDescent="0.25">
      <c r="J202" s="55"/>
      <c r="K202" s="55"/>
    </row>
    <row r="210" spans="1:3" x14ac:dyDescent="0.25">
      <c r="A210" s="35"/>
      <c r="B210" s="36"/>
      <c r="C210" s="36"/>
    </row>
    <row r="211" spans="1:3" x14ac:dyDescent="0.25">
      <c r="A211" s="35"/>
      <c r="B211" s="36"/>
      <c r="C211" s="36"/>
    </row>
    <row r="220" spans="1:3" x14ac:dyDescent="0.25">
      <c r="A220" s="27"/>
    </row>
    <row r="221" spans="1:3" x14ac:dyDescent="0.25">
      <c r="A221" s="27"/>
    </row>
    <row r="224" spans="1:3" x14ac:dyDescent="0.25">
      <c r="A224" s="27" t="s">
        <v>265</v>
      </c>
    </row>
    <row r="225" spans="1:3" x14ac:dyDescent="0.25">
      <c r="A225" s="28" t="s">
        <v>132</v>
      </c>
      <c r="B225" s="36"/>
      <c r="C225" s="36"/>
    </row>
    <row r="226" spans="1:3" x14ac:dyDescent="0.25">
      <c r="B226" s="36"/>
      <c r="C226" s="36"/>
    </row>
  </sheetData>
  <mergeCells count="24">
    <mergeCell ref="A67:O67"/>
    <mergeCell ref="A100:O100"/>
    <mergeCell ref="A1:O1"/>
    <mergeCell ref="A3:O3"/>
    <mergeCell ref="B5:O5"/>
    <mergeCell ref="B11:H11"/>
    <mergeCell ref="A65:O65"/>
    <mergeCell ref="A102:O102"/>
    <mergeCell ref="A135:O135"/>
    <mergeCell ref="C69:F69"/>
    <mergeCell ref="G69:J69"/>
    <mergeCell ref="K69:N69"/>
    <mergeCell ref="A137:O137"/>
    <mergeCell ref="A170:O170"/>
    <mergeCell ref="C104:F104"/>
    <mergeCell ref="G104:J104"/>
    <mergeCell ref="K104:N104"/>
    <mergeCell ref="C174:F174"/>
    <mergeCell ref="G174:J174"/>
    <mergeCell ref="K174:N174"/>
    <mergeCell ref="A172:O172"/>
    <mergeCell ref="C139:F139"/>
    <mergeCell ref="G139:J139"/>
    <mergeCell ref="K139:N139"/>
  </mergeCells>
  <conditionalFormatting sqref="A210">
    <cfRule type="cellIs" dxfId="19" priority="2" operator="equal">
      <formula>0</formula>
    </cfRule>
  </conditionalFormatting>
  <conditionalFormatting sqref="A211">
    <cfRule type="cellIs" dxfId="18" priority="3" operator="equal">
      <formula>0</formula>
    </cfRule>
  </conditionalFormatting>
  <hyperlinks>
    <hyperlink ref="A37" r:id="rId1"/>
    <hyperlink ref="A99" r:id="rId2"/>
    <hyperlink ref="A134" r:id="rId3"/>
  </hyperlinks>
  <pageMargins left="0.7" right="0.7" top="0.75" bottom="0.75" header="0.51180555555555496" footer="0.51180555555555496"/>
  <pageSetup paperSize="9" firstPageNumber="0" fitToHeight="0" orientation="landscape" horizontalDpi="300" verticalDpi="300" r:id="rId4"/>
  <rowBreaks count="4" manualBreakCount="4">
    <brk id="64" max="16383" man="1"/>
    <brk id="99" max="16383" man="1"/>
    <brk id="134" max="16383" man="1"/>
    <brk id="169" max="16383" man="1"/>
  </rowBreaks>
  <ignoredErrors>
    <ignoredError sqref="F94:F96 F129:F131 N129:N130 N164:N165 F199:F201 N199:N200 F164:F166 N94:N95" formulaRange="1"/>
    <ignoredError sqref="F197" numberStoredAsText="1"/>
  </ignoredErrors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90" zoomScaleNormal="90" workbookViewId="0">
      <selection activeCell="Q20" sqref="Q20"/>
    </sheetView>
  </sheetViews>
  <sheetFormatPr defaultColWidth="8.7109375" defaultRowHeight="15" x14ac:dyDescent="0.25"/>
  <cols>
    <col min="1" max="4" width="9.28515625" customWidth="1"/>
    <col min="5" max="5" width="38.42578125" customWidth="1"/>
    <col min="6" max="6" width="11.5703125" customWidth="1"/>
    <col min="7" max="7" width="10.7109375" customWidth="1"/>
    <col min="8" max="8" width="9.28515625" customWidth="1"/>
    <col min="9" max="9" width="14.42578125" customWidth="1"/>
    <col min="10" max="11" width="9.28515625" customWidth="1"/>
    <col min="12" max="12" width="14.42578125" customWidth="1"/>
    <col min="13" max="1025" width="9.28515625" customWidth="1"/>
  </cols>
  <sheetData>
    <row r="1" spans="1:12" ht="36" customHeight="1" x14ac:dyDescent="0.25">
      <c r="A1" s="314" t="s">
        <v>12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</row>
    <row r="2" spans="1:12" ht="10.5" customHeight="1" x14ac:dyDescent="0.25"/>
    <row r="3" spans="1:12" x14ac:dyDescent="0.25">
      <c r="A3" s="312" t="s">
        <v>259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</row>
    <row r="6" spans="1:12" ht="15.75" thickBot="1" x14ac:dyDescent="0.3">
      <c r="D6" s="116"/>
      <c r="E6" s="50"/>
      <c r="F6" s="50" t="s">
        <v>141</v>
      </c>
      <c r="G6" s="50" t="s">
        <v>62</v>
      </c>
      <c r="H6" s="117"/>
      <c r="I6" s="118"/>
      <c r="J6" s="119"/>
    </row>
    <row r="7" spans="1:12" x14ac:dyDescent="0.25">
      <c r="D7" s="59"/>
      <c r="E7" s="71" t="s">
        <v>129</v>
      </c>
      <c r="F7" s="21">
        <f>Escorxadors!M13</f>
        <v>22058846</v>
      </c>
      <c r="G7" s="272">
        <v>52989958.287688136</v>
      </c>
      <c r="I7" s="31"/>
      <c r="J7" s="31"/>
      <c r="L7" s="120"/>
    </row>
    <row r="8" spans="1:12" x14ac:dyDescent="0.25">
      <c r="D8" s="59"/>
      <c r="E8" s="71" t="s">
        <v>130</v>
      </c>
      <c r="F8" s="80">
        <f>Escorxadors!M14</f>
        <v>88.789907142014599</v>
      </c>
      <c r="G8" s="275">
        <f>(G9*1000)/G7</f>
        <v>91.561832351022403</v>
      </c>
    </row>
    <row r="9" spans="1:12" ht="15.75" thickBot="1" x14ac:dyDescent="0.3">
      <c r="D9" s="59"/>
      <c r="E9" s="72" t="s">
        <v>131</v>
      </c>
      <c r="F9" s="73">
        <f>Escorxadors!M15</f>
        <v>1958602.888</v>
      </c>
      <c r="G9" s="271">
        <v>4851857.6770249708</v>
      </c>
    </row>
    <row r="10" spans="1:12" ht="15.75" thickTop="1" x14ac:dyDescent="0.25">
      <c r="D10" s="31"/>
      <c r="H10" s="121"/>
      <c r="I10" s="120"/>
      <c r="L10" s="303"/>
    </row>
    <row r="11" spans="1:12" x14ac:dyDescent="0.25">
      <c r="D11" s="31"/>
      <c r="E11" s="122" t="s">
        <v>142</v>
      </c>
      <c r="F11" s="270">
        <f>F7/G7</f>
        <v>0.41628351319395596</v>
      </c>
      <c r="G11" s="269"/>
      <c r="L11" s="120"/>
    </row>
    <row r="12" spans="1:12" x14ac:dyDescent="0.25">
      <c r="D12" s="31"/>
    </row>
    <row r="13" spans="1:12" x14ac:dyDescent="0.25">
      <c r="D13" s="31"/>
      <c r="E13" s="118"/>
      <c r="F13" s="119"/>
    </row>
    <row r="14" spans="1:12" x14ac:dyDescent="0.25">
      <c r="D14" s="31"/>
    </row>
    <row r="15" spans="1:12" x14ac:dyDescent="0.25">
      <c r="D15" s="31"/>
    </row>
    <row r="29" spans="1:1" x14ac:dyDescent="0.25">
      <c r="A29" s="74" t="s">
        <v>265</v>
      </c>
    </row>
    <row r="30" spans="1:1" x14ac:dyDescent="0.25">
      <c r="A30" s="57" t="s">
        <v>71</v>
      </c>
    </row>
    <row r="31" spans="1:1" x14ac:dyDescent="0.25">
      <c r="A31" s="74" t="s">
        <v>143</v>
      </c>
    </row>
    <row r="32" spans="1:1" x14ac:dyDescent="0.25">
      <c r="A32" s="273" t="s">
        <v>144</v>
      </c>
    </row>
  </sheetData>
  <mergeCells count="2">
    <mergeCell ref="A1:L1"/>
    <mergeCell ref="A3:L3"/>
  </mergeCells>
  <hyperlinks>
    <hyperlink ref="A30" r:id="rId1"/>
    <hyperlink ref="A32" r:id="rId2"/>
  </hyperlinks>
  <pageMargins left="0.7" right="0.7" top="0.75" bottom="0.75" header="0.51180555555555496" footer="0.51180555555555496"/>
  <pageSetup paperSize="9" scale="83" firstPageNumber="0" orientation="landscape" horizontalDpi="300" verticalDpi="30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4"/>
  <sheetViews>
    <sheetView showGridLines="0" zoomScaleNormal="100" workbookViewId="0">
      <selection activeCell="M186" sqref="M186"/>
    </sheetView>
  </sheetViews>
  <sheetFormatPr defaultColWidth="8.7109375" defaultRowHeight="15" x14ac:dyDescent="0.25"/>
  <cols>
    <col min="1" max="1" width="26" customWidth="1"/>
    <col min="2" max="2" width="10.5703125" customWidth="1"/>
    <col min="3" max="3" width="14.42578125" customWidth="1"/>
    <col min="4" max="4" width="11.7109375" customWidth="1"/>
    <col min="5" max="5" width="14.7109375" customWidth="1"/>
    <col min="6" max="6" width="12.7109375" customWidth="1"/>
    <col min="7" max="7" width="15" customWidth="1"/>
    <col min="8" max="8" width="16" customWidth="1"/>
    <col min="9" max="9" width="14.7109375" customWidth="1"/>
    <col min="10" max="10" width="13.5703125" customWidth="1"/>
    <col min="11" max="11" width="12.42578125" customWidth="1"/>
    <col min="12" max="12" width="14.42578125" customWidth="1"/>
    <col min="13" max="14" width="12.7109375" customWidth="1"/>
    <col min="15" max="15" width="13" customWidth="1"/>
    <col min="16" max="1024" width="9.28515625" customWidth="1"/>
  </cols>
  <sheetData>
    <row r="1" spans="1:14" ht="38.25" customHeight="1" x14ac:dyDescent="0.25">
      <c r="A1" s="314" t="s">
        <v>12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</row>
    <row r="2" spans="1:14" ht="8.2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4" x14ac:dyDescent="0.25">
      <c r="A3" s="312" t="s">
        <v>145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</row>
    <row r="5" spans="1:14" ht="16.5" customHeight="1" thickBot="1" x14ac:dyDescent="0.3">
      <c r="A5" s="15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pans="1:14" ht="15.75" customHeight="1" thickTop="1" thickBot="1" x14ac:dyDescent="0.3">
      <c r="A6" s="17"/>
      <c r="B6" s="18">
        <v>1998</v>
      </c>
      <c r="C6" s="18">
        <v>1999</v>
      </c>
      <c r="D6" s="18">
        <v>2000</v>
      </c>
      <c r="E6" s="18">
        <v>2001</v>
      </c>
      <c r="F6" s="18">
        <v>2002</v>
      </c>
      <c r="G6" s="18">
        <v>2003</v>
      </c>
      <c r="H6" s="18">
        <v>2004</v>
      </c>
      <c r="I6" s="18">
        <v>2005</v>
      </c>
      <c r="J6" s="18">
        <v>2006</v>
      </c>
      <c r="K6" s="18">
        <v>2007</v>
      </c>
      <c r="L6" s="18">
        <v>2008</v>
      </c>
      <c r="M6" s="18">
        <v>2009</v>
      </c>
      <c r="N6" s="18">
        <v>2010</v>
      </c>
    </row>
    <row r="7" spans="1:14" x14ac:dyDescent="0.25">
      <c r="A7" s="20" t="s">
        <v>146</v>
      </c>
      <c r="B7" s="123">
        <v>336709</v>
      </c>
      <c r="C7" s="123">
        <v>380183</v>
      </c>
      <c r="D7" s="123">
        <v>373341</v>
      </c>
      <c r="E7" s="123">
        <v>947898.41</v>
      </c>
      <c r="F7" s="123">
        <v>1011184.476</v>
      </c>
      <c r="G7" s="123">
        <v>1105887.4950000001</v>
      </c>
      <c r="H7" s="123">
        <v>1147564.3759999999</v>
      </c>
      <c r="I7" s="123">
        <v>1224926.193</v>
      </c>
      <c r="J7" s="123">
        <v>1227539.2</v>
      </c>
      <c r="K7" s="123">
        <v>668457.6</v>
      </c>
      <c r="L7" s="21">
        <v>692032.2</v>
      </c>
      <c r="M7" s="21">
        <v>903620</v>
      </c>
      <c r="N7" s="21">
        <v>874433</v>
      </c>
    </row>
    <row r="8" spans="1:14" x14ac:dyDescent="0.25">
      <c r="A8" s="20" t="s">
        <v>147</v>
      </c>
      <c r="B8" s="123">
        <v>569503</v>
      </c>
      <c r="C8" s="123">
        <v>536544</v>
      </c>
      <c r="D8" s="123">
        <v>521028</v>
      </c>
      <c r="E8" s="123"/>
      <c r="F8" s="123"/>
      <c r="G8" s="124"/>
      <c r="H8" s="124"/>
      <c r="I8" s="124"/>
      <c r="J8" s="124"/>
      <c r="K8" s="124"/>
      <c r="L8" s="21">
        <v>419515</v>
      </c>
      <c r="M8" s="21">
        <v>434443</v>
      </c>
      <c r="N8" s="21">
        <v>495003</v>
      </c>
    </row>
    <row r="9" spans="1:14" ht="15.75" thickBot="1" x14ac:dyDescent="0.3">
      <c r="A9" s="81" t="s">
        <v>148</v>
      </c>
      <c r="B9" s="125">
        <v>906212</v>
      </c>
      <c r="C9" s="125">
        <v>916727</v>
      </c>
      <c r="D9" s="125">
        <v>894369</v>
      </c>
      <c r="E9" s="125">
        <v>947898.41</v>
      </c>
      <c r="F9" s="125">
        <v>1011184.476</v>
      </c>
      <c r="G9" s="125">
        <v>1105887.4950000001</v>
      </c>
      <c r="H9" s="125">
        <v>1147564.3759999999</v>
      </c>
      <c r="I9" s="125">
        <v>1224926.193</v>
      </c>
      <c r="J9" s="125">
        <v>1227539.2</v>
      </c>
      <c r="K9" s="125">
        <v>1310602</v>
      </c>
      <c r="L9" s="73">
        <v>1111547.2</v>
      </c>
      <c r="M9" s="73">
        <v>1338063</v>
      </c>
      <c r="N9" s="73">
        <v>1369436</v>
      </c>
    </row>
    <row r="10" spans="1:14" ht="15.75" thickTop="1" x14ac:dyDescent="0.25"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</row>
    <row r="11" spans="1:14" ht="16.5" thickBot="1" x14ac:dyDescent="0.3">
      <c r="A11" s="15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</row>
    <row r="12" spans="1:14" ht="15" customHeight="1" thickTop="1" thickBot="1" x14ac:dyDescent="0.3">
      <c r="A12" s="17"/>
      <c r="B12" s="18">
        <v>2011</v>
      </c>
      <c r="C12" s="18">
        <v>2012</v>
      </c>
      <c r="D12" s="18">
        <v>2013</v>
      </c>
      <c r="E12" s="18">
        <v>2014</v>
      </c>
      <c r="F12" s="18">
        <v>2015</v>
      </c>
      <c r="G12" s="18">
        <v>2016</v>
      </c>
      <c r="H12" s="18">
        <v>2017</v>
      </c>
      <c r="I12" s="18">
        <v>2018</v>
      </c>
      <c r="J12" s="18">
        <v>2019</v>
      </c>
      <c r="K12" s="24">
        <v>2020</v>
      </c>
      <c r="L12" s="24">
        <v>2021</v>
      </c>
      <c r="M12" s="18">
        <v>2022</v>
      </c>
      <c r="N12" s="18">
        <v>2023</v>
      </c>
    </row>
    <row r="13" spans="1:14" x14ac:dyDescent="0.25">
      <c r="A13" s="20" t="s">
        <v>146</v>
      </c>
      <c r="B13" s="21">
        <v>756133</v>
      </c>
      <c r="C13" s="21">
        <v>686229</v>
      </c>
      <c r="D13" s="21">
        <v>712189</v>
      </c>
      <c r="E13" s="21">
        <v>767829</v>
      </c>
      <c r="F13" s="21">
        <v>784999</v>
      </c>
      <c r="G13" s="21">
        <v>1051128.23</v>
      </c>
      <c r="H13" s="21">
        <v>959115.2</v>
      </c>
      <c r="I13" s="21">
        <v>877949.88</v>
      </c>
      <c r="J13" s="21">
        <v>828745.01</v>
      </c>
      <c r="K13" s="21">
        <v>858210.34</v>
      </c>
      <c r="L13" s="21">
        <v>896866.86</v>
      </c>
      <c r="M13" s="21">
        <v>794587.88</v>
      </c>
      <c r="N13" s="21">
        <v>759041.51700000023</v>
      </c>
    </row>
    <row r="14" spans="1:14" x14ac:dyDescent="0.25">
      <c r="A14" s="20" t="s">
        <v>147</v>
      </c>
      <c r="B14" s="21">
        <v>662065</v>
      </c>
      <c r="C14" s="21">
        <v>767928</v>
      </c>
      <c r="D14" s="21">
        <v>794798</v>
      </c>
      <c r="E14" s="21">
        <v>809086</v>
      </c>
      <c r="F14" s="21">
        <v>840320</v>
      </c>
      <c r="G14" s="21">
        <v>742704.5</v>
      </c>
      <c r="H14" s="21">
        <v>837695.18</v>
      </c>
      <c r="I14" s="21">
        <v>1006330.45</v>
      </c>
      <c r="J14" s="21">
        <v>1059963.1299999999</v>
      </c>
      <c r="K14" s="21">
        <v>1136977.8700000001</v>
      </c>
      <c r="L14" s="21">
        <v>1183682.02</v>
      </c>
      <c r="M14" s="21">
        <v>1224766.25</v>
      </c>
      <c r="N14" s="21">
        <v>1199561.371</v>
      </c>
    </row>
    <row r="15" spans="1:14" ht="15.75" thickBot="1" x14ac:dyDescent="0.3">
      <c r="A15" s="81" t="s">
        <v>148</v>
      </c>
      <c r="B15" s="73">
        <v>1418198</v>
      </c>
      <c r="C15" s="73">
        <v>1454157</v>
      </c>
      <c r="D15" s="73">
        <v>1506987</v>
      </c>
      <c r="E15" s="73">
        <v>1576915</v>
      </c>
      <c r="F15" s="73">
        <v>1625319</v>
      </c>
      <c r="G15" s="73">
        <v>1793832.73</v>
      </c>
      <c r="H15" s="73">
        <v>1796810.38</v>
      </c>
      <c r="I15" s="73">
        <v>1884280.33</v>
      </c>
      <c r="J15" s="73">
        <v>1888708.14</v>
      </c>
      <c r="K15" s="73">
        <f>SUM(K13:K14)</f>
        <v>1995188.21</v>
      </c>
      <c r="L15" s="73">
        <f>SUM(L13:L14)</f>
        <v>2080548.88</v>
      </c>
      <c r="M15" s="73">
        <f>SUM(M13:M14)</f>
        <v>2019354.13</v>
      </c>
      <c r="N15" s="73">
        <f>SUM(N13:N14)</f>
        <v>1958602.8880000003</v>
      </c>
    </row>
    <row r="16" spans="1:14" ht="15.75" thickTop="1" x14ac:dyDescent="0.25">
      <c r="A16" s="126" t="s">
        <v>149</v>
      </c>
      <c r="B16" s="27"/>
      <c r="N16" s="31"/>
    </row>
    <row r="17" spans="1:14" x14ac:dyDescent="0.25">
      <c r="A17" s="127" t="s">
        <v>150</v>
      </c>
    </row>
    <row r="22" spans="1:14" x14ac:dyDescent="0.25">
      <c r="K22" s="26"/>
    </row>
    <row r="23" spans="1:14" x14ac:dyDescent="0.25">
      <c r="K23" s="26"/>
    </row>
    <row r="24" spans="1:14" x14ac:dyDescent="0.25">
      <c r="K24" s="26"/>
    </row>
    <row r="25" spans="1:14" x14ac:dyDescent="0.25">
      <c r="K25" s="26"/>
      <c r="N25" s="128"/>
    </row>
    <row r="26" spans="1:14" x14ac:dyDescent="0.25">
      <c r="K26" s="26"/>
    </row>
    <row r="27" spans="1:14" x14ac:dyDescent="0.25">
      <c r="K27" s="26"/>
    </row>
    <row r="28" spans="1:14" x14ac:dyDescent="0.25">
      <c r="K28" s="26"/>
    </row>
    <row r="29" spans="1:14" x14ac:dyDescent="0.25">
      <c r="K29" s="26"/>
    </row>
    <row r="30" spans="1:14" x14ac:dyDescent="0.25">
      <c r="K30" s="26"/>
    </row>
    <row r="31" spans="1:14" x14ac:dyDescent="0.25">
      <c r="K31" s="26"/>
    </row>
    <row r="32" spans="1:14" x14ac:dyDescent="0.25">
      <c r="K32" s="26"/>
    </row>
    <row r="33" spans="1:15" x14ac:dyDescent="0.25">
      <c r="K33" s="26"/>
    </row>
    <row r="35" spans="1:15" x14ac:dyDescent="0.25">
      <c r="A35" s="27" t="s">
        <v>265</v>
      </c>
    </row>
    <row r="36" spans="1:15" x14ac:dyDescent="0.25">
      <c r="A36" s="83" t="s">
        <v>132</v>
      </c>
    </row>
    <row r="37" spans="1:15" ht="36.75" customHeight="1" x14ac:dyDescent="0.25">
      <c r="A37" s="314" t="s">
        <v>12</v>
      </c>
      <c r="B37" s="314"/>
      <c r="C37" s="314"/>
      <c r="D37" s="314"/>
      <c r="E37" s="314"/>
      <c r="F37" s="314"/>
      <c r="G37" s="314"/>
      <c r="H37" s="314"/>
      <c r="I37" s="314"/>
      <c r="J37" s="314"/>
      <c r="K37" s="314"/>
      <c r="L37" s="314"/>
      <c r="M37" s="314"/>
    </row>
    <row r="38" spans="1:15" ht="10.5" customHeight="1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31"/>
      <c r="O38" s="31"/>
    </row>
    <row r="39" spans="1:15" x14ac:dyDescent="0.25">
      <c r="A39" s="129"/>
      <c r="B39" s="129"/>
      <c r="C39" s="129"/>
      <c r="D39" s="129"/>
      <c r="E39" s="129" t="s">
        <v>151</v>
      </c>
      <c r="F39" s="129"/>
      <c r="G39" s="129"/>
      <c r="H39" s="129"/>
      <c r="I39" s="129"/>
      <c r="J39" s="129"/>
      <c r="K39" s="129"/>
      <c r="L39" s="129"/>
      <c r="M39" s="129"/>
      <c r="N39" s="31"/>
      <c r="O39" s="31"/>
    </row>
    <row r="40" spans="1:15" x14ac:dyDescent="0.25">
      <c r="N40" s="31"/>
      <c r="O40" s="31"/>
    </row>
    <row r="41" spans="1:15" x14ac:dyDescent="0.25">
      <c r="N41" s="31"/>
      <c r="O41" s="31"/>
    </row>
    <row r="42" spans="1:15" ht="16.5" thickBot="1" x14ac:dyDescent="0.3">
      <c r="B42" s="84"/>
      <c r="C42" s="325" t="s">
        <v>137</v>
      </c>
      <c r="D42" s="325"/>
      <c r="E42" s="324" t="s">
        <v>138</v>
      </c>
      <c r="F42" s="324"/>
      <c r="G42" s="325" t="s">
        <v>139</v>
      </c>
      <c r="H42" s="325"/>
      <c r="I42" s="130"/>
      <c r="J42" s="130"/>
      <c r="K42" s="16"/>
      <c r="L42" s="131"/>
      <c r="M42" s="31"/>
    </row>
    <row r="43" spans="1:15" ht="46.5" thickTop="1" thickBot="1" x14ac:dyDescent="0.3">
      <c r="B43" s="85" t="s">
        <v>136</v>
      </c>
      <c r="C43" s="32" t="s">
        <v>152</v>
      </c>
      <c r="D43" s="86" t="s">
        <v>153</v>
      </c>
      <c r="E43" s="32" t="s">
        <v>152</v>
      </c>
      <c r="F43" s="132" t="s">
        <v>154</v>
      </c>
      <c r="G43" s="32" t="s">
        <v>152</v>
      </c>
      <c r="H43" s="32" t="s">
        <v>153</v>
      </c>
      <c r="I43" s="33"/>
      <c r="J43" s="33"/>
      <c r="K43" s="31"/>
      <c r="L43" s="31"/>
    </row>
    <row r="44" spans="1:15" x14ac:dyDescent="0.25">
      <c r="B44" s="88">
        <v>1998</v>
      </c>
      <c r="C44" s="21">
        <v>342.85550000000001</v>
      </c>
      <c r="D44" s="89" t="s">
        <v>257</v>
      </c>
      <c r="E44" s="140">
        <v>147976.1</v>
      </c>
      <c r="F44" s="90">
        <v>208904.4</v>
      </c>
      <c r="G44" s="133" t="s">
        <v>257</v>
      </c>
      <c r="H44" s="133" t="s">
        <v>257</v>
      </c>
      <c r="I44" s="21"/>
      <c r="J44" s="21"/>
      <c r="K44" s="31"/>
      <c r="L44" s="31"/>
    </row>
    <row r="45" spans="1:15" x14ac:dyDescent="0.25">
      <c r="B45" s="91">
        <v>1999</v>
      </c>
      <c r="C45" s="21">
        <v>174.70099999999999</v>
      </c>
      <c r="D45" s="89" t="s">
        <v>257</v>
      </c>
      <c r="E45" s="140">
        <v>151601.1</v>
      </c>
      <c r="F45" s="90">
        <v>225334.6</v>
      </c>
      <c r="G45" s="133" t="s">
        <v>257</v>
      </c>
      <c r="H45" s="133" t="s">
        <v>257</v>
      </c>
      <c r="I45" s="21"/>
      <c r="J45" s="21"/>
      <c r="K45" s="31"/>
      <c r="L45" s="31"/>
    </row>
    <row r="46" spans="1:15" x14ac:dyDescent="0.25">
      <c r="B46" s="91">
        <v>2000</v>
      </c>
      <c r="C46" s="21">
        <v>77.241</v>
      </c>
      <c r="D46" s="89" t="s">
        <v>257</v>
      </c>
      <c r="E46" s="140">
        <v>164021.9</v>
      </c>
      <c r="F46" s="90">
        <v>216397.7</v>
      </c>
      <c r="G46" s="133" t="s">
        <v>257</v>
      </c>
      <c r="H46" s="133" t="s">
        <v>257</v>
      </c>
      <c r="I46" s="21"/>
      <c r="J46" s="21"/>
      <c r="K46" s="31"/>
      <c r="L46" s="31"/>
    </row>
    <row r="47" spans="1:15" x14ac:dyDescent="0.25">
      <c r="B47" s="91">
        <v>2001</v>
      </c>
      <c r="C47" s="21">
        <v>112.723</v>
      </c>
      <c r="D47" s="89" t="s">
        <v>257</v>
      </c>
      <c r="E47" s="140">
        <v>159427.70000000001</v>
      </c>
      <c r="F47" s="90">
        <v>224508.4</v>
      </c>
      <c r="G47" s="133" t="s">
        <v>257</v>
      </c>
      <c r="H47" s="133" t="s">
        <v>257</v>
      </c>
      <c r="I47" s="21"/>
      <c r="J47" s="21"/>
      <c r="K47" s="21"/>
      <c r="L47" s="21"/>
    </row>
    <row r="48" spans="1:15" x14ac:dyDescent="0.25">
      <c r="B48" s="91">
        <v>2002</v>
      </c>
      <c r="C48" s="21">
        <v>153.30000000000001</v>
      </c>
      <c r="D48" s="89" t="s">
        <v>257</v>
      </c>
      <c r="E48" s="140">
        <v>173319.9</v>
      </c>
      <c r="F48" s="90">
        <v>229782.3</v>
      </c>
      <c r="G48" s="133" t="s">
        <v>257</v>
      </c>
      <c r="H48" s="133" t="s">
        <v>257</v>
      </c>
      <c r="I48" s="21"/>
      <c r="J48" s="21"/>
      <c r="K48" s="21"/>
      <c r="L48" s="21"/>
    </row>
    <row r="49" spans="2:12" x14ac:dyDescent="0.25">
      <c r="B49" s="91">
        <v>2003</v>
      </c>
      <c r="C49" s="21">
        <v>119.572</v>
      </c>
      <c r="D49" s="89" t="s">
        <v>257</v>
      </c>
      <c r="E49" s="140">
        <v>202868.9</v>
      </c>
      <c r="F49" s="90">
        <v>275843.7</v>
      </c>
      <c r="G49" s="133" t="s">
        <v>257</v>
      </c>
      <c r="H49" s="133" t="s">
        <v>257</v>
      </c>
      <c r="I49" s="21"/>
      <c r="J49" s="21"/>
      <c r="K49" s="21"/>
      <c r="L49" s="21"/>
    </row>
    <row r="50" spans="2:12" x14ac:dyDescent="0.25">
      <c r="B50" s="91">
        <v>2004</v>
      </c>
      <c r="C50" s="21">
        <v>123.3</v>
      </c>
      <c r="D50" s="89" t="s">
        <v>257</v>
      </c>
      <c r="E50" s="140">
        <v>214552.6</v>
      </c>
      <c r="F50" s="90">
        <v>303572.40000000002</v>
      </c>
      <c r="G50" s="133" t="s">
        <v>257</v>
      </c>
      <c r="H50" s="133" t="s">
        <v>257</v>
      </c>
      <c r="I50" s="21"/>
      <c r="J50" s="21"/>
      <c r="K50" s="21"/>
      <c r="L50" s="21"/>
    </row>
    <row r="51" spans="2:12" x14ac:dyDescent="0.25">
      <c r="B51" s="91">
        <v>2005</v>
      </c>
      <c r="C51" s="21">
        <v>105.4</v>
      </c>
      <c r="D51" s="89" t="s">
        <v>257</v>
      </c>
      <c r="E51" s="140">
        <v>248315.1</v>
      </c>
      <c r="F51" s="90">
        <v>313622.8</v>
      </c>
      <c r="G51" s="133" t="s">
        <v>257</v>
      </c>
      <c r="H51" s="133" t="s">
        <v>257</v>
      </c>
      <c r="I51" s="21"/>
      <c r="J51" s="21"/>
      <c r="K51" s="21"/>
      <c r="L51" s="21"/>
    </row>
    <row r="52" spans="2:12" x14ac:dyDescent="0.25">
      <c r="B52" s="91">
        <v>2006</v>
      </c>
      <c r="C52" s="21">
        <v>97.6</v>
      </c>
      <c r="D52" s="89" t="s">
        <v>257</v>
      </c>
      <c r="E52" s="140">
        <v>241672.7</v>
      </c>
      <c r="F52" s="90">
        <v>341375.8</v>
      </c>
      <c r="G52" s="133" t="s">
        <v>257</v>
      </c>
      <c r="H52" s="133" t="s">
        <v>257</v>
      </c>
      <c r="I52" s="21"/>
      <c r="J52" s="21"/>
      <c r="K52" s="21"/>
      <c r="L52" s="21"/>
    </row>
    <row r="53" spans="2:12" x14ac:dyDescent="0.25">
      <c r="B53" s="91">
        <v>2007</v>
      </c>
      <c r="C53" s="21">
        <v>99</v>
      </c>
      <c r="D53" s="89" t="s">
        <v>257</v>
      </c>
      <c r="E53" s="140">
        <v>333540.3</v>
      </c>
      <c r="F53" s="90">
        <v>308504.90000000002</v>
      </c>
      <c r="G53" s="133" t="s">
        <v>257</v>
      </c>
      <c r="H53" s="133" t="s">
        <v>257</v>
      </c>
      <c r="I53" s="21"/>
      <c r="J53" s="21"/>
      <c r="K53" s="21"/>
      <c r="L53" s="21"/>
    </row>
    <row r="54" spans="2:12" x14ac:dyDescent="0.25">
      <c r="B54" s="91">
        <v>2008</v>
      </c>
      <c r="C54" s="21">
        <v>245</v>
      </c>
      <c r="D54" s="89" t="s">
        <v>257</v>
      </c>
      <c r="E54" s="140">
        <v>359636.8</v>
      </c>
      <c r="F54" s="90">
        <v>296925.7</v>
      </c>
      <c r="G54" s="133" t="s">
        <v>257</v>
      </c>
      <c r="H54" s="133" t="s">
        <v>257</v>
      </c>
      <c r="I54" s="21"/>
      <c r="J54" s="21"/>
      <c r="K54" s="21"/>
      <c r="L54" s="21"/>
    </row>
    <row r="55" spans="2:12" x14ac:dyDescent="0.25">
      <c r="B55" s="91">
        <v>2009</v>
      </c>
      <c r="C55" s="21">
        <v>91</v>
      </c>
      <c r="D55" s="89">
        <v>0</v>
      </c>
      <c r="E55" s="140">
        <v>360609</v>
      </c>
      <c r="F55" s="90">
        <v>278709</v>
      </c>
      <c r="G55" s="21">
        <v>21137</v>
      </c>
      <c r="H55" s="133">
        <v>17980</v>
      </c>
      <c r="I55" s="21"/>
      <c r="J55" s="21"/>
      <c r="K55" s="21"/>
      <c r="L55" s="21"/>
    </row>
    <row r="56" spans="2:12" x14ac:dyDescent="0.25">
      <c r="B56" s="91">
        <v>2010</v>
      </c>
      <c r="C56" s="21">
        <v>77</v>
      </c>
      <c r="D56" s="89">
        <v>0</v>
      </c>
      <c r="E56" s="140">
        <v>462789</v>
      </c>
      <c r="F56" s="90">
        <v>193316</v>
      </c>
      <c r="G56" s="21">
        <v>44645</v>
      </c>
      <c r="H56" s="133">
        <v>14140</v>
      </c>
      <c r="I56" s="21"/>
      <c r="J56" s="21"/>
      <c r="K56" s="21"/>
      <c r="L56" s="21"/>
    </row>
    <row r="57" spans="2:12" x14ac:dyDescent="0.25">
      <c r="B57" s="91">
        <v>2011</v>
      </c>
      <c r="C57" s="21">
        <v>55</v>
      </c>
      <c r="D57" s="89">
        <v>0</v>
      </c>
      <c r="E57" s="140">
        <v>388149</v>
      </c>
      <c r="F57" s="90">
        <v>321880</v>
      </c>
      <c r="G57" s="21">
        <v>44249</v>
      </c>
      <c r="H57" s="133">
        <v>13972</v>
      </c>
      <c r="I57" s="21"/>
      <c r="J57" s="21"/>
      <c r="K57" s="21"/>
      <c r="L57" s="21"/>
    </row>
    <row r="58" spans="2:12" x14ac:dyDescent="0.25">
      <c r="B58" s="91">
        <v>2012</v>
      </c>
      <c r="C58" s="21">
        <v>43.154000000000003</v>
      </c>
      <c r="D58" s="89">
        <v>0</v>
      </c>
      <c r="E58" s="140">
        <v>422169</v>
      </c>
      <c r="F58" s="90">
        <v>271706</v>
      </c>
      <c r="G58" s="21">
        <v>37172</v>
      </c>
      <c r="H58" s="133">
        <v>11737</v>
      </c>
      <c r="I58" s="21"/>
      <c r="J58" s="21"/>
      <c r="K58" s="21"/>
      <c r="L58" s="21"/>
    </row>
    <row r="59" spans="2:12" x14ac:dyDescent="0.25">
      <c r="B59" s="91">
        <v>2013</v>
      </c>
      <c r="C59" s="21">
        <v>35</v>
      </c>
      <c r="D59" s="89">
        <v>0</v>
      </c>
      <c r="E59" s="140">
        <v>462093</v>
      </c>
      <c r="F59" s="90">
        <v>193418</v>
      </c>
      <c r="G59" s="21">
        <v>22395</v>
      </c>
      <c r="H59" s="133">
        <v>7071</v>
      </c>
      <c r="I59" s="21"/>
      <c r="J59" s="21"/>
      <c r="K59" s="21"/>
      <c r="L59" s="21"/>
    </row>
    <row r="60" spans="2:12" x14ac:dyDescent="0.25">
      <c r="B60" s="91">
        <v>2014</v>
      </c>
      <c r="C60" s="21">
        <v>46</v>
      </c>
      <c r="D60" s="89">
        <v>0</v>
      </c>
      <c r="E60" s="140">
        <v>491817</v>
      </c>
      <c r="F60" s="90">
        <v>200508</v>
      </c>
      <c r="G60" s="21">
        <v>21804</v>
      </c>
      <c r="H60" s="133">
        <v>6947</v>
      </c>
      <c r="I60" s="21"/>
      <c r="J60" s="21"/>
      <c r="K60" s="21"/>
      <c r="L60" s="21"/>
    </row>
    <row r="61" spans="2:12" x14ac:dyDescent="0.25">
      <c r="B61" s="91">
        <v>2015</v>
      </c>
      <c r="C61" s="21">
        <v>60</v>
      </c>
      <c r="D61" s="89">
        <v>0</v>
      </c>
      <c r="E61" s="140">
        <v>524223</v>
      </c>
      <c r="F61" s="90">
        <v>176207</v>
      </c>
      <c r="G61" s="21">
        <v>22057</v>
      </c>
      <c r="H61" s="133">
        <v>6916</v>
      </c>
      <c r="I61" s="21"/>
      <c r="J61" s="21"/>
      <c r="K61" s="21"/>
      <c r="L61" s="21"/>
    </row>
    <row r="62" spans="2:12" x14ac:dyDescent="0.25">
      <c r="B62" s="91">
        <v>2016</v>
      </c>
      <c r="C62" s="21">
        <v>45.1</v>
      </c>
      <c r="D62" s="89">
        <v>1.77</v>
      </c>
      <c r="E62" s="140">
        <v>718958.27</v>
      </c>
      <c r="F62" s="90">
        <v>100751.32</v>
      </c>
      <c r="G62" s="21">
        <v>28829.62</v>
      </c>
      <c r="H62" s="133">
        <v>0</v>
      </c>
      <c r="I62" s="21"/>
      <c r="J62" s="21"/>
      <c r="K62" s="21"/>
      <c r="L62" s="21"/>
    </row>
    <row r="63" spans="2:12" x14ac:dyDescent="0.25">
      <c r="B63" s="91">
        <v>2017</v>
      </c>
      <c r="C63" s="21">
        <v>58.27</v>
      </c>
      <c r="D63" s="89">
        <v>0</v>
      </c>
      <c r="E63" s="140">
        <v>709688.72</v>
      </c>
      <c r="F63" s="90">
        <v>85318.6</v>
      </c>
      <c r="G63" s="21">
        <v>31356.51</v>
      </c>
      <c r="H63" s="133">
        <v>0</v>
      </c>
      <c r="I63" s="21"/>
      <c r="J63" s="21"/>
      <c r="K63" s="21"/>
      <c r="L63" s="21"/>
    </row>
    <row r="64" spans="2:12" x14ac:dyDescent="0.25">
      <c r="B64" s="91">
        <v>2018</v>
      </c>
      <c r="C64" s="21">
        <v>58.31</v>
      </c>
      <c r="D64" s="89">
        <v>0</v>
      </c>
      <c r="E64" s="140">
        <v>631586.01</v>
      </c>
      <c r="F64" s="90">
        <v>165113.29999999999</v>
      </c>
      <c r="G64" s="21">
        <v>29315.97</v>
      </c>
      <c r="H64" s="133">
        <v>0</v>
      </c>
      <c r="I64" s="134"/>
      <c r="J64" s="135"/>
    </row>
    <row r="65" spans="1:14" x14ac:dyDescent="0.25">
      <c r="B65" s="91">
        <v>2019</v>
      </c>
      <c r="C65" s="21">
        <v>58.93</v>
      </c>
      <c r="D65" s="89">
        <v>0</v>
      </c>
      <c r="E65" s="140">
        <v>617416.12</v>
      </c>
      <c r="F65" s="90">
        <v>206544.99</v>
      </c>
      <c r="G65" s="21">
        <v>19282.21</v>
      </c>
      <c r="H65" s="133">
        <v>0</v>
      </c>
      <c r="I65" s="134"/>
      <c r="J65" s="135"/>
    </row>
    <row r="66" spans="1:14" x14ac:dyDescent="0.25">
      <c r="B66" s="91">
        <v>2020</v>
      </c>
      <c r="C66" s="21">
        <v>44.68</v>
      </c>
      <c r="D66" s="89">
        <v>0</v>
      </c>
      <c r="E66" s="140">
        <v>642597.4</v>
      </c>
      <c r="F66" s="90">
        <v>211586.5</v>
      </c>
      <c r="G66" s="21">
        <v>35535.839999999997</v>
      </c>
      <c r="H66" s="133">
        <v>0</v>
      </c>
      <c r="I66" s="134"/>
      <c r="J66" s="135"/>
    </row>
    <row r="67" spans="1:14" x14ac:dyDescent="0.25">
      <c r="B67" s="91">
        <v>2021</v>
      </c>
      <c r="C67" s="21">
        <v>55.51</v>
      </c>
      <c r="D67" s="89">
        <v>0</v>
      </c>
      <c r="E67" s="140">
        <v>656349.06999999995</v>
      </c>
      <c r="F67" s="90">
        <v>234289.4</v>
      </c>
      <c r="G67" s="21">
        <v>36437.58</v>
      </c>
      <c r="H67" s="133">
        <v>0</v>
      </c>
      <c r="I67" s="134"/>
      <c r="J67" s="135"/>
    </row>
    <row r="68" spans="1:14" x14ac:dyDescent="0.25">
      <c r="B68" s="91">
        <v>2022</v>
      </c>
      <c r="C68" s="21">
        <v>51.68</v>
      </c>
      <c r="D68" s="89">
        <v>0</v>
      </c>
      <c r="E68" s="140">
        <v>604664.57999999996</v>
      </c>
      <c r="F68" s="90">
        <v>239139.08</v>
      </c>
      <c r="G68" s="21">
        <v>33001.58</v>
      </c>
      <c r="H68" s="133">
        <v>0</v>
      </c>
      <c r="I68" s="134"/>
      <c r="J68" s="135"/>
    </row>
    <row r="69" spans="1:14" ht="15.75" thickBot="1" x14ac:dyDescent="0.3">
      <c r="B69" s="93">
        <v>2023</v>
      </c>
      <c r="C69" s="136">
        <v>39.659999999999997</v>
      </c>
      <c r="D69" s="98">
        <v>0</v>
      </c>
      <c r="E69" s="143">
        <v>580050.67300000007</v>
      </c>
      <c r="F69" s="97">
        <v>237516.08</v>
      </c>
      <c r="G69" s="73">
        <v>25276.92</v>
      </c>
      <c r="H69" s="137">
        <v>0</v>
      </c>
      <c r="I69" s="138"/>
      <c r="N69" s="31"/>
    </row>
    <row r="70" spans="1:14" ht="15.75" thickTop="1" x14ac:dyDescent="0.25">
      <c r="B70" t="s">
        <v>258</v>
      </c>
    </row>
    <row r="71" spans="1:14" x14ac:dyDescent="0.25">
      <c r="A71" s="27" t="s">
        <v>265</v>
      </c>
      <c r="B71" s="36"/>
      <c r="C71" s="36"/>
    </row>
    <row r="72" spans="1:14" x14ac:dyDescent="0.25">
      <c r="A72" s="83" t="s">
        <v>132</v>
      </c>
      <c r="B72" s="36"/>
      <c r="C72" s="36"/>
    </row>
    <row r="73" spans="1:14" ht="31.5" customHeight="1" x14ac:dyDescent="0.25">
      <c r="A73" s="314" t="s">
        <v>12</v>
      </c>
      <c r="B73" s="314"/>
      <c r="C73" s="314"/>
      <c r="D73" s="314"/>
      <c r="E73" s="314"/>
      <c r="F73" s="314"/>
      <c r="G73" s="314"/>
      <c r="H73" s="314"/>
      <c r="I73" s="314"/>
      <c r="J73" s="314"/>
      <c r="K73" s="314"/>
      <c r="L73" s="314"/>
      <c r="M73" s="314"/>
    </row>
    <row r="74" spans="1:14" ht="12.75" customHeight="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4" x14ac:dyDescent="0.25">
      <c r="A75" s="312" t="s">
        <v>155</v>
      </c>
      <c r="B75" s="312"/>
      <c r="C75" s="312"/>
      <c r="D75" s="312"/>
      <c r="E75" s="312"/>
      <c r="F75" s="312"/>
      <c r="G75" s="312"/>
      <c r="H75" s="312"/>
      <c r="I75" s="312"/>
      <c r="J75" s="312"/>
      <c r="K75" s="312"/>
      <c r="L75" s="312"/>
      <c r="M75" s="312"/>
    </row>
    <row r="77" spans="1:14" ht="15.75" x14ac:dyDescent="0.25">
      <c r="B77" s="67"/>
      <c r="C77" s="326"/>
      <c r="D77" s="326"/>
      <c r="E77" s="326"/>
      <c r="F77" s="326"/>
      <c r="G77" s="326"/>
      <c r="H77" s="326"/>
      <c r="I77" s="326"/>
      <c r="J77" s="326"/>
      <c r="K77" s="326"/>
      <c r="L77" s="326"/>
      <c r="M77" s="326"/>
    </row>
    <row r="78" spans="1:14" ht="16.5" thickBot="1" x14ac:dyDescent="0.3">
      <c r="B78" s="84"/>
      <c r="C78" s="325" t="s">
        <v>137</v>
      </c>
      <c r="D78" s="325"/>
      <c r="E78" s="324" t="s">
        <v>138</v>
      </c>
      <c r="F78" s="324"/>
      <c r="G78" s="325" t="s">
        <v>139</v>
      </c>
      <c r="H78" s="325"/>
      <c r="I78" s="80"/>
      <c r="J78" s="80"/>
      <c r="K78" s="21"/>
      <c r="L78" s="21"/>
      <c r="M78" s="21"/>
    </row>
    <row r="79" spans="1:14" ht="46.5" thickTop="1" thickBot="1" x14ac:dyDescent="0.3">
      <c r="B79" s="85" t="s">
        <v>136</v>
      </c>
      <c r="C79" s="139" t="s">
        <v>152</v>
      </c>
      <c r="D79" s="86" t="s">
        <v>153</v>
      </c>
      <c r="E79" s="139" t="s">
        <v>152</v>
      </c>
      <c r="F79" s="87" t="s">
        <v>154</v>
      </c>
      <c r="G79" s="139" t="s">
        <v>152</v>
      </c>
      <c r="H79" s="139" t="s">
        <v>156</v>
      </c>
      <c r="I79" s="80"/>
      <c r="J79" s="80"/>
      <c r="K79" s="21"/>
      <c r="L79" s="21"/>
      <c r="M79" s="21"/>
    </row>
    <row r="80" spans="1:14" x14ac:dyDescent="0.25">
      <c r="B80" s="88">
        <v>1998</v>
      </c>
      <c r="C80" s="133">
        <v>0</v>
      </c>
      <c r="D80" s="89" t="s">
        <v>257</v>
      </c>
      <c r="E80" s="140">
        <v>110287.5</v>
      </c>
      <c r="F80" s="90">
        <v>244848.4</v>
      </c>
      <c r="G80" s="133" t="s">
        <v>257</v>
      </c>
      <c r="H80" s="133" t="s">
        <v>257</v>
      </c>
      <c r="I80" s="80"/>
      <c r="J80" s="80"/>
      <c r="K80" s="21"/>
      <c r="L80" s="21"/>
      <c r="M80" s="21"/>
    </row>
    <row r="81" spans="2:13" x14ac:dyDescent="0.25">
      <c r="B81" s="91">
        <v>1999</v>
      </c>
      <c r="C81" s="133">
        <v>9.6999999999999993</v>
      </c>
      <c r="D81" s="89" t="s">
        <v>257</v>
      </c>
      <c r="E81" s="140">
        <v>181292.9</v>
      </c>
      <c r="F81" s="90">
        <v>188217.7</v>
      </c>
      <c r="G81" s="133" t="s">
        <v>257</v>
      </c>
      <c r="H81" s="133" t="s">
        <v>257</v>
      </c>
      <c r="I81" s="80"/>
      <c r="J81" s="80"/>
      <c r="K81" s="21"/>
      <c r="L81" s="21"/>
      <c r="M81" s="21"/>
    </row>
    <row r="82" spans="2:13" x14ac:dyDescent="0.25">
      <c r="B82" s="91">
        <v>2000</v>
      </c>
      <c r="C82" s="133">
        <v>7.4</v>
      </c>
      <c r="D82" s="89" t="s">
        <v>257</v>
      </c>
      <c r="E82" s="140">
        <v>155964.26199999999</v>
      </c>
      <c r="F82" s="90">
        <v>206183.83600000001</v>
      </c>
      <c r="G82" s="133" t="s">
        <v>257</v>
      </c>
      <c r="H82" s="133" t="s">
        <v>257</v>
      </c>
      <c r="I82" s="80"/>
      <c r="J82" s="80"/>
      <c r="K82" s="21"/>
      <c r="L82" s="21"/>
      <c r="M82" s="21"/>
    </row>
    <row r="83" spans="2:13" x14ac:dyDescent="0.25">
      <c r="B83" s="91">
        <v>2001</v>
      </c>
      <c r="C83" s="133">
        <v>9.6</v>
      </c>
      <c r="D83" s="89" t="s">
        <v>257</v>
      </c>
      <c r="E83" s="140">
        <v>237291.6</v>
      </c>
      <c r="F83" s="90">
        <v>141722.6</v>
      </c>
      <c r="G83" s="133" t="s">
        <v>257</v>
      </c>
      <c r="H83" s="133" t="s">
        <v>257</v>
      </c>
      <c r="I83" s="80"/>
      <c r="J83" s="80"/>
      <c r="K83" s="21"/>
      <c r="L83" s="21"/>
      <c r="M83" s="21"/>
    </row>
    <row r="84" spans="2:13" x14ac:dyDescent="0.25">
      <c r="B84" s="91">
        <v>2002</v>
      </c>
      <c r="C84" s="133">
        <v>5.6</v>
      </c>
      <c r="D84" s="89" t="s">
        <v>257</v>
      </c>
      <c r="E84" s="140">
        <v>292540.3</v>
      </c>
      <c r="F84" s="90">
        <v>102810.6</v>
      </c>
      <c r="G84" s="133" t="s">
        <v>257</v>
      </c>
      <c r="H84" s="133" t="s">
        <v>257</v>
      </c>
      <c r="I84" s="80"/>
      <c r="J84" s="80"/>
      <c r="K84" s="21"/>
      <c r="L84" s="21"/>
      <c r="M84" s="21"/>
    </row>
    <row r="85" spans="2:13" x14ac:dyDescent="0.25">
      <c r="B85" s="91">
        <v>2003</v>
      </c>
      <c r="C85" s="133">
        <v>1.7430000000000001</v>
      </c>
      <c r="D85" s="89" t="s">
        <v>257</v>
      </c>
      <c r="E85" s="140">
        <v>315321.90000000002</v>
      </c>
      <c r="F85" s="90">
        <v>107159.1</v>
      </c>
      <c r="G85" s="133" t="s">
        <v>257</v>
      </c>
      <c r="H85" s="133" t="s">
        <v>257</v>
      </c>
      <c r="I85" s="80"/>
      <c r="J85" s="80"/>
      <c r="K85" s="21"/>
      <c r="L85" s="21"/>
      <c r="M85" s="21"/>
    </row>
    <row r="86" spans="2:13" x14ac:dyDescent="0.25">
      <c r="B86" s="91">
        <v>2004</v>
      </c>
      <c r="C86" s="133">
        <v>1.76</v>
      </c>
      <c r="D86" s="89" t="s">
        <v>257</v>
      </c>
      <c r="E86" s="140">
        <v>352143.65</v>
      </c>
      <c r="F86" s="90">
        <v>88758.55</v>
      </c>
      <c r="G86" s="133" t="s">
        <v>257</v>
      </c>
      <c r="H86" s="133" t="s">
        <v>257</v>
      </c>
      <c r="I86" s="80"/>
      <c r="J86" s="80"/>
      <c r="K86" s="21"/>
      <c r="L86" s="21"/>
      <c r="M86" s="21"/>
    </row>
    <row r="87" spans="2:13" x14ac:dyDescent="0.25">
      <c r="B87" s="91">
        <v>2005</v>
      </c>
      <c r="C87" s="133">
        <v>0</v>
      </c>
      <c r="D87" s="89" t="s">
        <v>257</v>
      </c>
      <c r="E87" s="140">
        <v>389806.04</v>
      </c>
      <c r="F87" s="90">
        <v>81025.600000000006</v>
      </c>
      <c r="G87" s="133" t="s">
        <v>257</v>
      </c>
      <c r="H87" s="133" t="s">
        <v>257</v>
      </c>
      <c r="I87" s="80"/>
      <c r="J87" s="80"/>
      <c r="K87" s="21"/>
      <c r="L87" s="21"/>
      <c r="M87" s="21"/>
    </row>
    <row r="88" spans="2:13" x14ac:dyDescent="0.25">
      <c r="B88" s="91">
        <v>2006</v>
      </c>
      <c r="C88" s="133">
        <v>0</v>
      </c>
      <c r="D88" s="89" t="s">
        <v>257</v>
      </c>
      <c r="E88" s="140">
        <v>370546.5</v>
      </c>
      <c r="F88" s="90">
        <v>87441</v>
      </c>
      <c r="G88" s="133" t="s">
        <v>257</v>
      </c>
      <c r="H88" s="133" t="s">
        <v>257</v>
      </c>
      <c r="I88" s="80"/>
      <c r="J88" s="80"/>
      <c r="K88" s="21"/>
      <c r="L88" s="21"/>
      <c r="M88" s="21"/>
    </row>
    <row r="89" spans="2:13" x14ac:dyDescent="0.25">
      <c r="B89" s="91">
        <v>2007</v>
      </c>
      <c r="C89" s="133">
        <v>0</v>
      </c>
      <c r="D89" s="89" t="s">
        <v>257</v>
      </c>
      <c r="E89" s="140">
        <v>409650</v>
      </c>
      <c r="F89" s="90">
        <v>90664.6</v>
      </c>
      <c r="G89" s="133" t="s">
        <v>257</v>
      </c>
      <c r="H89" s="133" t="s">
        <v>257</v>
      </c>
      <c r="I89" s="80"/>
      <c r="J89" s="80"/>
      <c r="K89" s="21"/>
      <c r="L89" s="21"/>
      <c r="M89" s="21"/>
    </row>
    <row r="90" spans="2:13" x14ac:dyDescent="0.25">
      <c r="B90" s="91">
        <v>2008</v>
      </c>
      <c r="C90" s="133">
        <v>0</v>
      </c>
      <c r="D90" s="89" t="s">
        <v>257</v>
      </c>
      <c r="E90" s="140">
        <v>515133.9</v>
      </c>
      <c r="F90" s="90">
        <v>2422</v>
      </c>
      <c r="G90" s="133" t="s">
        <v>257</v>
      </c>
      <c r="H90" s="133" t="s">
        <v>257</v>
      </c>
      <c r="I90" s="80"/>
      <c r="J90" s="80"/>
      <c r="K90" s="21"/>
      <c r="L90" s="21"/>
      <c r="M90" s="21"/>
    </row>
    <row r="91" spans="2:13" x14ac:dyDescent="0.25">
      <c r="B91" s="91">
        <v>2009</v>
      </c>
      <c r="C91" s="133">
        <v>27</v>
      </c>
      <c r="D91" s="89">
        <v>0</v>
      </c>
      <c r="E91" s="140">
        <v>461018</v>
      </c>
      <c r="F91" s="90">
        <v>30064</v>
      </c>
      <c r="G91" s="133">
        <v>4271</v>
      </c>
      <c r="H91" s="133">
        <v>0</v>
      </c>
      <c r="I91" s="80"/>
      <c r="J91" s="80"/>
      <c r="K91" s="21"/>
      <c r="L91" s="21"/>
      <c r="M91" s="21"/>
    </row>
    <row r="92" spans="2:13" x14ac:dyDescent="0.25">
      <c r="B92" s="91">
        <v>2010</v>
      </c>
      <c r="C92" s="133">
        <v>31</v>
      </c>
      <c r="D92" s="89">
        <v>7</v>
      </c>
      <c r="E92" s="140">
        <v>281715</v>
      </c>
      <c r="F92" s="90">
        <v>212606</v>
      </c>
      <c r="G92" s="133">
        <v>181</v>
      </c>
      <c r="H92" s="133">
        <v>0</v>
      </c>
      <c r="I92" s="80"/>
      <c r="J92" s="80"/>
      <c r="K92" s="21"/>
      <c r="L92" s="21"/>
      <c r="M92" s="21"/>
    </row>
    <row r="93" spans="2:13" x14ac:dyDescent="0.25">
      <c r="B93" s="91">
        <v>2011</v>
      </c>
      <c r="C93" s="133">
        <v>20</v>
      </c>
      <c r="D93" s="89">
        <v>0</v>
      </c>
      <c r="E93" s="140">
        <v>226084</v>
      </c>
      <c r="F93" s="90">
        <v>274930</v>
      </c>
      <c r="G93" s="133">
        <v>161</v>
      </c>
      <c r="H93" s="133">
        <v>1</v>
      </c>
      <c r="I93" s="80"/>
      <c r="J93" s="80"/>
      <c r="K93" s="21"/>
      <c r="L93" s="21"/>
      <c r="M93" s="21"/>
    </row>
    <row r="94" spans="2:13" x14ac:dyDescent="0.25">
      <c r="B94" s="91">
        <v>2012</v>
      </c>
      <c r="C94" s="133">
        <v>10.725</v>
      </c>
      <c r="D94" s="89">
        <v>2</v>
      </c>
      <c r="E94" s="140">
        <v>109736</v>
      </c>
      <c r="F94" s="90">
        <v>440249</v>
      </c>
      <c r="G94" s="133">
        <v>5</v>
      </c>
      <c r="H94" s="133">
        <v>98</v>
      </c>
      <c r="I94" s="80"/>
      <c r="J94" s="80"/>
      <c r="K94" s="21"/>
      <c r="L94" s="21"/>
      <c r="M94" s="21"/>
    </row>
    <row r="95" spans="2:13" x14ac:dyDescent="0.25">
      <c r="B95" s="91">
        <v>2013</v>
      </c>
      <c r="C95" s="133">
        <v>16</v>
      </c>
      <c r="D95" s="89">
        <v>0</v>
      </c>
      <c r="E95" s="140">
        <v>56083</v>
      </c>
      <c r="F95" s="90">
        <v>550528</v>
      </c>
      <c r="G95" s="133">
        <v>0</v>
      </c>
      <c r="H95" s="133">
        <v>0</v>
      </c>
      <c r="I95" s="80"/>
      <c r="J95" s="80"/>
      <c r="K95" s="21"/>
      <c r="L95" s="21"/>
      <c r="M95" s="21"/>
    </row>
    <row r="96" spans="2:13" x14ac:dyDescent="0.25">
      <c r="B96" s="91">
        <v>2014</v>
      </c>
      <c r="C96" s="133">
        <v>13</v>
      </c>
      <c r="D96" s="89">
        <v>6</v>
      </c>
      <c r="E96" s="140">
        <v>61895</v>
      </c>
      <c r="F96" s="90">
        <v>556987</v>
      </c>
      <c r="G96" s="133">
        <v>0</v>
      </c>
      <c r="H96" s="133">
        <v>9</v>
      </c>
      <c r="I96" s="80"/>
      <c r="J96" s="80"/>
      <c r="K96" s="21"/>
      <c r="L96" s="21"/>
      <c r="M96" s="21"/>
    </row>
    <row r="97" spans="1:13" x14ac:dyDescent="0.25">
      <c r="B97" s="91">
        <v>2015</v>
      </c>
      <c r="C97" s="133">
        <v>18</v>
      </c>
      <c r="D97" s="89">
        <v>7</v>
      </c>
      <c r="E97" s="140">
        <v>48985</v>
      </c>
      <c r="F97" s="90">
        <v>612063</v>
      </c>
      <c r="G97" s="133">
        <v>10</v>
      </c>
      <c r="H97" s="133">
        <v>12</v>
      </c>
      <c r="I97" s="141"/>
      <c r="J97" s="141"/>
      <c r="K97" s="92"/>
      <c r="L97" s="92"/>
      <c r="M97" s="92"/>
    </row>
    <row r="98" spans="1:13" x14ac:dyDescent="0.25">
      <c r="B98" s="91">
        <v>2016</v>
      </c>
      <c r="C98" s="133">
        <v>13.09</v>
      </c>
      <c r="D98" s="89">
        <v>2.93</v>
      </c>
      <c r="E98" s="140">
        <v>106827.72</v>
      </c>
      <c r="F98" s="90">
        <v>599784.04</v>
      </c>
      <c r="G98" s="133">
        <v>15.45</v>
      </c>
      <c r="H98" s="133">
        <v>0</v>
      </c>
      <c r="I98" s="138"/>
    </row>
    <row r="99" spans="1:13" x14ac:dyDescent="0.25">
      <c r="B99" s="91">
        <v>2017</v>
      </c>
      <c r="C99" s="133">
        <v>7.07</v>
      </c>
      <c r="D99" s="89">
        <v>5.07</v>
      </c>
      <c r="E99" s="140">
        <v>52846.63</v>
      </c>
      <c r="F99" s="90">
        <v>712609.77</v>
      </c>
      <c r="G99" s="133">
        <v>7.45</v>
      </c>
      <c r="H99" s="133">
        <v>0</v>
      </c>
    </row>
    <row r="100" spans="1:13" x14ac:dyDescent="0.25">
      <c r="B100" s="91">
        <v>2018</v>
      </c>
      <c r="C100" s="133">
        <v>0.76</v>
      </c>
      <c r="D100" s="89">
        <v>0</v>
      </c>
      <c r="E100" s="140">
        <v>63864.82</v>
      </c>
      <c r="F100" s="90">
        <v>774508.6</v>
      </c>
      <c r="G100" s="133">
        <v>9.3699999999999992</v>
      </c>
      <c r="H100" s="133">
        <v>0</v>
      </c>
    </row>
    <row r="101" spans="1:13" x14ac:dyDescent="0.25">
      <c r="B101" s="91">
        <v>2019</v>
      </c>
      <c r="C101" s="133">
        <v>0.62</v>
      </c>
      <c r="D101" s="89">
        <v>0</v>
      </c>
      <c r="E101" s="140">
        <v>56974.76</v>
      </c>
      <c r="F101" s="90">
        <v>776869.32</v>
      </c>
      <c r="G101" s="133">
        <v>0</v>
      </c>
      <c r="H101" s="133">
        <v>0</v>
      </c>
    </row>
    <row r="102" spans="1:13" x14ac:dyDescent="0.25">
      <c r="B102" s="91">
        <v>2020</v>
      </c>
      <c r="C102" s="133">
        <v>0.41</v>
      </c>
      <c r="D102" s="89">
        <v>0</v>
      </c>
      <c r="E102" s="140">
        <v>57532.99</v>
      </c>
      <c r="F102" s="90">
        <v>799036.63</v>
      </c>
      <c r="G102" s="133">
        <v>0</v>
      </c>
      <c r="H102" s="133">
        <v>0</v>
      </c>
    </row>
    <row r="103" spans="1:13" x14ac:dyDescent="0.25">
      <c r="B103" s="91">
        <v>2021</v>
      </c>
      <c r="C103" s="133">
        <v>0.38</v>
      </c>
      <c r="D103" s="89">
        <v>0</v>
      </c>
      <c r="E103" s="140">
        <v>60983.24</v>
      </c>
      <c r="F103" s="90">
        <v>830403.45</v>
      </c>
      <c r="G103" s="133">
        <v>0</v>
      </c>
      <c r="H103" s="133">
        <v>0</v>
      </c>
    </row>
    <row r="104" spans="1:13" x14ac:dyDescent="0.25">
      <c r="B104" s="91">
        <v>2022</v>
      </c>
      <c r="C104" s="133">
        <v>0.45900000000000002</v>
      </c>
      <c r="D104" s="89">
        <v>0</v>
      </c>
      <c r="E104" s="140">
        <v>71350.03</v>
      </c>
      <c r="F104" s="90">
        <v>857923.92</v>
      </c>
      <c r="G104" s="133">
        <v>0</v>
      </c>
      <c r="H104" s="133">
        <v>0</v>
      </c>
    </row>
    <row r="105" spans="1:13" ht="15.75" thickBot="1" x14ac:dyDescent="0.3">
      <c r="B105" s="93">
        <v>2023</v>
      </c>
      <c r="C105" s="142">
        <v>0.56699999999999995</v>
      </c>
      <c r="D105" s="98">
        <v>0</v>
      </c>
      <c r="E105" s="143">
        <v>56349.403999999995</v>
      </c>
      <c r="F105" s="97">
        <v>870623.375</v>
      </c>
      <c r="G105" s="137">
        <v>0</v>
      </c>
      <c r="H105" s="137">
        <v>0</v>
      </c>
    </row>
    <row r="106" spans="1:13" ht="15.75" thickTop="1" x14ac:dyDescent="0.25"/>
    <row r="107" spans="1:13" x14ac:dyDescent="0.25">
      <c r="A107" s="27" t="s">
        <v>265</v>
      </c>
      <c r="B107" s="36"/>
      <c r="C107" s="36"/>
    </row>
    <row r="108" spans="1:13" x14ac:dyDescent="0.25">
      <c r="A108" s="83" t="s">
        <v>132</v>
      </c>
      <c r="B108" s="36"/>
      <c r="C108" s="36"/>
    </row>
    <row r="109" spans="1:13" ht="30.75" customHeight="1" x14ac:dyDescent="0.25">
      <c r="A109" s="314" t="s">
        <v>12</v>
      </c>
      <c r="B109" s="314"/>
      <c r="C109" s="314"/>
      <c r="D109" s="314"/>
      <c r="E109" s="314"/>
      <c r="F109" s="314"/>
      <c r="G109" s="314"/>
      <c r="H109" s="314"/>
      <c r="I109" s="314"/>
      <c r="J109" s="314"/>
      <c r="K109" s="314"/>
      <c r="L109" s="314"/>
      <c r="M109" s="314"/>
    </row>
    <row r="110" spans="1:13" ht="15" customHeight="1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x14ac:dyDescent="0.25">
      <c r="A111" s="129"/>
      <c r="B111" s="129"/>
      <c r="C111" s="129"/>
      <c r="D111" s="129"/>
      <c r="E111" s="129" t="s">
        <v>157</v>
      </c>
      <c r="F111" s="129"/>
      <c r="G111" s="129"/>
      <c r="H111" s="129"/>
      <c r="I111" s="129"/>
      <c r="J111" s="129"/>
      <c r="K111" s="129"/>
      <c r="L111" s="129"/>
      <c r="M111" s="129"/>
    </row>
    <row r="114" spans="2:13" ht="16.5" thickBot="1" x14ac:dyDescent="0.3">
      <c r="B114" s="84"/>
      <c r="C114" s="325" t="s">
        <v>137</v>
      </c>
      <c r="D114" s="325"/>
      <c r="E114" s="324" t="s">
        <v>138</v>
      </c>
      <c r="F114" s="324"/>
      <c r="G114" s="325" t="s">
        <v>139</v>
      </c>
      <c r="H114" s="325"/>
      <c r="I114" s="33"/>
      <c r="J114" s="33"/>
      <c r="K114" s="33"/>
      <c r="L114" s="33"/>
      <c r="M114" s="33"/>
    </row>
    <row r="115" spans="2:13" ht="46.5" thickTop="1" thickBot="1" x14ac:dyDescent="0.3">
      <c r="B115" s="85" t="s">
        <v>136</v>
      </c>
      <c r="C115" s="32" t="s">
        <v>152</v>
      </c>
      <c r="D115" s="144" t="s">
        <v>153</v>
      </c>
      <c r="E115" s="32" t="s">
        <v>152</v>
      </c>
      <c r="F115" s="132" t="s">
        <v>154</v>
      </c>
      <c r="G115" s="32" t="s">
        <v>152</v>
      </c>
      <c r="H115" s="32" t="s">
        <v>158</v>
      </c>
      <c r="I115" s="80"/>
      <c r="J115" s="80"/>
      <c r="K115" s="21"/>
      <c r="L115" s="21"/>
      <c r="M115" s="21"/>
    </row>
    <row r="116" spans="2:13" x14ac:dyDescent="0.25">
      <c r="B116" s="88">
        <v>1998</v>
      </c>
      <c r="C116" s="133">
        <v>9.7899999999999991</v>
      </c>
      <c r="D116" s="89" t="s">
        <v>257</v>
      </c>
      <c r="E116" s="140">
        <v>74910</v>
      </c>
      <c r="F116" s="90">
        <v>117064.7</v>
      </c>
      <c r="G116" s="133" t="s">
        <v>257</v>
      </c>
      <c r="H116" s="133" t="s">
        <v>257</v>
      </c>
      <c r="I116" s="80"/>
      <c r="J116" s="80"/>
      <c r="K116" s="21"/>
      <c r="L116" s="21"/>
      <c r="M116" s="21"/>
    </row>
    <row r="117" spans="2:13" x14ac:dyDescent="0.25">
      <c r="B117" s="91">
        <v>1999</v>
      </c>
      <c r="C117" s="133">
        <v>5.5</v>
      </c>
      <c r="D117" s="89" t="s">
        <v>257</v>
      </c>
      <c r="E117" s="140">
        <v>63364.9</v>
      </c>
      <c r="F117" s="90">
        <v>125994.6</v>
      </c>
      <c r="G117" s="133" t="s">
        <v>257</v>
      </c>
      <c r="H117" s="133" t="s">
        <v>257</v>
      </c>
      <c r="I117" s="80"/>
      <c r="J117" s="80"/>
      <c r="K117" s="21"/>
      <c r="L117" s="21"/>
      <c r="M117" s="21"/>
    </row>
    <row r="118" spans="2:13" x14ac:dyDescent="0.25">
      <c r="B118" s="91">
        <v>2000</v>
      </c>
      <c r="C118" s="133">
        <v>2.2000000000000002</v>
      </c>
      <c r="D118" s="89" t="s">
        <v>257</v>
      </c>
      <c r="E118" s="140">
        <v>55451.93</v>
      </c>
      <c r="F118" s="90">
        <v>115400.77</v>
      </c>
      <c r="G118" s="133" t="s">
        <v>257</v>
      </c>
      <c r="H118" s="133" t="s">
        <v>257</v>
      </c>
      <c r="I118" s="80"/>
      <c r="J118" s="80"/>
      <c r="K118" s="21"/>
      <c r="L118" s="21"/>
      <c r="M118" s="21"/>
    </row>
    <row r="119" spans="2:13" x14ac:dyDescent="0.25">
      <c r="B119" s="91">
        <v>2001</v>
      </c>
      <c r="C119" s="133">
        <v>80.094999999999999</v>
      </c>
      <c r="D119" s="89" t="s">
        <v>257</v>
      </c>
      <c r="E119" s="140">
        <v>79596.600000000006</v>
      </c>
      <c r="F119" s="90">
        <v>101614.3</v>
      </c>
      <c r="G119" s="133" t="s">
        <v>257</v>
      </c>
      <c r="H119" s="133" t="s">
        <v>257</v>
      </c>
      <c r="I119" s="80"/>
      <c r="J119" s="80"/>
      <c r="K119" s="21"/>
      <c r="L119" s="21"/>
      <c r="M119" s="21"/>
    </row>
    <row r="120" spans="2:13" x14ac:dyDescent="0.25">
      <c r="B120" s="91">
        <v>2002</v>
      </c>
      <c r="C120" s="133">
        <v>33.700000000000003</v>
      </c>
      <c r="D120" s="89" t="s">
        <v>257</v>
      </c>
      <c r="E120" s="140">
        <v>79749.7</v>
      </c>
      <c r="F120" s="90">
        <v>122699.3</v>
      </c>
      <c r="G120" s="133" t="s">
        <v>257</v>
      </c>
      <c r="H120" s="133" t="s">
        <v>257</v>
      </c>
      <c r="I120" s="80"/>
      <c r="J120" s="80"/>
      <c r="K120" s="21"/>
      <c r="L120" s="21"/>
      <c r="M120" s="21"/>
    </row>
    <row r="121" spans="2:13" x14ac:dyDescent="0.25">
      <c r="B121" s="91">
        <v>2003</v>
      </c>
      <c r="C121" s="133">
        <v>55.3</v>
      </c>
      <c r="D121" s="89" t="s">
        <v>257</v>
      </c>
      <c r="E121" s="140">
        <v>77669.7</v>
      </c>
      <c r="F121" s="90">
        <v>122796.5</v>
      </c>
      <c r="G121" s="133" t="s">
        <v>257</v>
      </c>
      <c r="H121" s="133" t="s">
        <v>257</v>
      </c>
      <c r="I121" s="80"/>
      <c r="J121" s="80"/>
      <c r="K121" s="21"/>
      <c r="L121" s="21"/>
      <c r="M121" s="21"/>
    </row>
    <row r="122" spans="2:13" x14ac:dyDescent="0.25">
      <c r="B122" s="91">
        <v>2004</v>
      </c>
      <c r="C122" s="133">
        <v>73.430000000000007</v>
      </c>
      <c r="D122" s="89" t="s">
        <v>257</v>
      </c>
      <c r="E122" s="140">
        <v>74325.5</v>
      </c>
      <c r="F122" s="90">
        <v>112816.5</v>
      </c>
      <c r="G122" s="133" t="s">
        <v>257</v>
      </c>
      <c r="H122" s="133" t="s">
        <v>257</v>
      </c>
      <c r="I122" s="80"/>
      <c r="J122" s="80"/>
      <c r="K122" s="21"/>
      <c r="L122" s="21"/>
      <c r="M122" s="21"/>
    </row>
    <row r="123" spans="2:13" x14ac:dyDescent="0.25">
      <c r="B123" s="91">
        <v>2005</v>
      </c>
      <c r="C123" s="133">
        <v>172.125</v>
      </c>
      <c r="D123" s="89" t="s">
        <v>257</v>
      </c>
      <c r="E123" s="140">
        <v>69212.5</v>
      </c>
      <c r="F123" s="90">
        <v>121233.4</v>
      </c>
      <c r="G123" s="133" t="s">
        <v>257</v>
      </c>
      <c r="H123" s="133" t="s">
        <v>257</v>
      </c>
      <c r="I123" s="80"/>
      <c r="J123" s="80"/>
      <c r="K123" s="21"/>
      <c r="L123" s="21"/>
      <c r="M123" s="21"/>
    </row>
    <row r="124" spans="2:13" x14ac:dyDescent="0.25">
      <c r="B124" s="91">
        <v>2006</v>
      </c>
      <c r="C124" s="133">
        <v>252.3</v>
      </c>
      <c r="D124" s="89" t="s">
        <v>257</v>
      </c>
      <c r="E124" s="140">
        <v>44585.1</v>
      </c>
      <c r="F124" s="90">
        <v>140198.20000000001</v>
      </c>
      <c r="G124" s="133" t="s">
        <v>257</v>
      </c>
      <c r="H124" s="133" t="s">
        <v>257</v>
      </c>
      <c r="I124" s="80"/>
      <c r="J124" s="80"/>
      <c r="K124" s="21"/>
      <c r="L124" s="21"/>
      <c r="M124" s="21"/>
    </row>
    <row r="125" spans="2:13" x14ac:dyDescent="0.25">
      <c r="B125" s="91">
        <v>2007</v>
      </c>
      <c r="C125" s="133">
        <v>75.7</v>
      </c>
      <c r="D125" s="89" t="s">
        <v>257</v>
      </c>
      <c r="E125" s="140">
        <v>42826.5</v>
      </c>
      <c r="F125" s="90">
        <v>123936.8</v>
      </c>
      <c r="G125" s="133" t="s">
        <v>257</v>
      </c>
      <c r="H125" s="133" t="s">
        <v>257</v>
      </c>
      <c r="I125" s="80"/>
      <c r="J125" s="80"/>
      <c r="K125" s="21"/>
      <c r="L125" s="21"/>
      <c r="M125" s="21"/>
    </row>
    <row r="126" spans="2:13" x14ac:dyDescent="0.25">
      <c r="B126" s="91">
        <v>2008</v>
      </c>
      <c r="C126" s="133">
        <v>62.3</v>
      </c>
      <c r="D126" s="89" t="s">
        <v>257</v>
      </c>
      <c r="E126" s="140">
        <v>53162.7</v>
      </c>
      <c r="F126" s="90">
        <v>120106.9</v>
      </c>
      <c r="G126" s="133" t="s">
        <v>257</v>
      </c>
      <c r="H126" s="133" t="s">
        <v>257</v>
      </c>
      <c r="I126" s="80"/>
      <c r="J126" s="80"/>
      <c r="K126" s="21"/>
      <c r="L126" s="21"/>
      <c r="M126" s="21"/>
    </row>
    <row r="127" spans="2:13" x14ac:dyDescent="0.25">
      <c r="B127" s="91">
        <v>2009</v>
      </c>
      <c r="C127" s="133">
        <v>39</v>
      </c>
      <c r="D127" s="89">
        <v>0</v>
      </c>
      <c r="E127" s="140">
        <v>55312</v>
      </c>
      <c r="F127" s="90">
        <v>104294</v>
      </c>
      <c r="G127" s="133"/>
      <c r="H127" s="133">
        <v>3384</v>
      </c>
      <c r="I127" s="80"/>
      <c r="J127" s="80"/>
      <c r="K127" s="21"/>
      <c r="L127" s="21"/>
      <c r="M127" s="21"/>
    </row>
    <row r="128" spans="2:13" x14ac:dyDescent="0.25">
      <c r="B128" s="91">
        <v>2010</v>
      </c>
      <c r="C128" s="133">
        <v>12</v>
      </c>
      <c r="D128" s="89">
        <v>0</v>
      </c>
      <c r="E128" s="140">
        <v>81413</v>
      </c>
      <c r="F128" s="90">
        <v>72811</v>
      </c>
      <c r="G128" s="133">
        <v>2506</v>
      </c>
      <c r="H128" s="133">
        <v>2123</v>
      </c>
      <c r="I128" s="80"/>
      <c r="J128" s="80"/>
      <c r="K128" s="21"/>
      <c r="L128" s="21"/>
      <c r="M128" s="21"/>
    </row>
    <row r="129" spans="1:13" x14ac:dyDescent="0.25">
      <c r="B129" s="91">
        <v>2011</v>
      </c>
      <c r="C129" s="133">
        <v>13</v>
      </c>
      <c r="D129" s="89">
        <v>0</v>
      </c>
      <c r="E129" s="140">
        <v>92684</v>
      </c>
      <c r="F129" s="90">
        <v>51282</v>
      </c>
      <c r="G129" s="133">
        <v>3794</v>
      </c>
      <c r="H129" s="133">
        <v>0</v>
      </c>
      <c r="I129" s="80"/>
      <c r="J129" s="80"/>
      <c r="K129" s="21"/>
      <c r="L129" s="21"/>
      <c r="M129" s="21"/>
    </row>
    <row r="130" spans="1:13" x14ac:dyDescent="0.25">
      <c r="B130" s="91">
        <v>2012</v>
      </c>
      <c r="C130" s="133">
        <v>4.782</v>
      </c>
      <c r="D130" s="89">
        <v>0</v>
      </c>
      <c r="E130" s="140">
        <v>108177</v>
      </c>
      <c r="F130" s="90">
        <v>44135</v>
      </c>
      <c r="G130" s="133">
        <v>8021</v>
      </c>
      <c r="H130" s="133">
        <v>0</v>
      </c>
      <c r="I130" s="80"/>
      <c r="J130" s="80"/>
      <c r="K130" s="21"/>
      <c r="L130" s="21"/>
      <c r="M130" s="21"/>
    </row>
    <row r="131" spans="1:13" x14ac:dyDescent="0.25">
      <c r="B131" s="91">
        <v>2013</v>
      </c>
      <c r="C131" s="133">
        <v>6</v>
      </c>
      <c r="D131" s="89">
        <v>0</v>
      </c>
      <c r="E131" s="140">
        <v>151380</v>
      </c>
      <c r="F131" s="90">
        <v>43781</v>
      </c>
      <c r="G131" s="133">
        <v>19304</v>
      </c>
      <c r="H131" s="133">
        <v>0</v>
      </c>
      <c r="I131" s="80"/>
      <c r="J131" s="80"/>
      <c r="K131" s="21"/>
      <c r="L131" s="21"/>
      <c r="M131" s="21"/>
    </row>
    <row r="132" spans="1:13" x14ac:dyDescent="0.25">
      <c r="B132" s="91">
        <v>2014</v>
      </c>
      <c r="C132" s="133">
        <v>1</v>
      </c>
      <c r="D132" s="89">
        <v>0</v>
      </c>
      <c r="E132" s="140">
        <v>170128</v>
      </c>
      <c r="F132" s="90">
        <v>44628</v>
      </c>
      <c r="G132" s="133">
        <v>21320</v>
      </c>
      <c r="H132" s="133">
        <v>0</v>
      </c>
      <c r="I132" s="80"/>
      <c r="J132" s="80"/>
      <c r="K132" s="21"/>
      <c r="L132" s="21"/>
      <c r="M132" s="21"/>
    </row>
    <row r="133" spans="1:13" x14ac:dyDescent="0.25">
      <c r="B133" s="91">
        <v>2015</v>
      </c>
      <c r="C133" s="133">
        <v>0</v>
      </c>
      <c r="D133" s="89">
        <v>0</v>
      </c>
      <c r="E133" s="140">
        <v>164203</v>
      </c>
      <c r="F133" s="90">
        <v>45102</v>
      </c>
      <c r="G133" s="133">
        <v>24687</v>
      </c>
      <c r="H133" s="133">
        <v>0</v>
      </c>
      <c r="I133" s="80"/>
      <c r="J133" s="80"/>
      <c r="K133" s="21"/>
      <c r="L133" s="21"/>
      <c r="M133" s="21"/>
    </row>
    <row r="134" spans="1:13" x14ac:dyDescent="0.25">
      <c r="B134" s="91">
        <v>2016</v>
      </c>
      <c r="C134" s="133">
        <v>2.97</v>
      </c>
      <c r="D134" s="89">
        <v>0</v>
      </c>
      <c r="E134" s="140">
        <v>170462.88</v>
      </c>
      <c r="F134" s="90">
        <v>42164.45</v>
      </c>
      <c r="G134" s="133">
        <v>25246.85</v>
      </c>
      <c r="H134" s="133">
        <v>0</v>
      </c>
      <c r="I134" s="80"/>
      <c r="J134" s="80"/>
      <c r="K134" s="21"/>
      <c r="L134" s="21"/>
      <c r="M134" s="21"/>
    </row>
    <row r="135" spans="1:13" x14ac:dyDescent="0.25">
      <c r="B135" s="91">
        <v>2017</v>
      </c>
      <c r="C135" s="133">
        <v>0.88</v>
      </c>
      <c r="D135" s="89">
        <v>0</v>
      </c>
      <c r="E135" s="140">
        <v>140086.79</v>
      </c>
      <c r="F135" s="90">
        <v>39761.74</v>
      </c>
      <c r="G135" s="133">
        <v>24387.95</v>
      </c>
      <c r="H135" s="133">
        <v>0</v>
      </c>
      <c r="I135" s="141"/>
      <c r="J135" s="141"/>
      <c r="K135" s="92"/>
      <c r="L135" s="92"/>
      <c r="M135" s="92"/>
    </row>
    <row r="136" spans="1:13" x14ac:dyDescent="0.25">
      <c r="B136" s="91">
        <v>2018</v>
      </c>
      <c r="C136" s="133">
        <v>0.09</v>
      </c>
      <c r="D136" s="89">
        <v>0</v>
      </c>
      <c r="E136" s="140">
        <v>138878.14000000001</v>
      </c>
      <c r="F136" s="90">
        <v>53784.59</v>
      </c>
      <c r="G136" s="133">
        <v>13610.27</v>
      </c>
      <c r="H136" s="133">
        <v>12923.96</v>
      </c>
      <c r="I136" s="138"/>
    </row>
    <row r="137" spans="1:13" x14ac:dyDescent="0.25">
      <c r="B137" s="91">
        <v>2019</v>
      </c>
      <c r="C137" s="133">
        <v>0.03</v>
      </c>
      <c r="D137" s="89">
        <v>0</v>
      </c>
      <c r="E137" s="140">
        <v>122314.03</v>
      </c>
      <c r="F137" s="90">
        <v>63632.75</v>
      </c>
      <c r="G137" s="133">
        <v>12060.91</v>
      </c>
      <c r="H137" s="133">
        <v>12916.07</v>
      </c>
      <c r="I137" s="138"/>
    </row>
    <row r="138" spans="1:13" x14ac:dyDescent="0.25">
      <c r="B138" s="91">
        <v>2020</v>
      </c>
      <c r="C138" s="133">
        <v>0.04</v>
      </c>
      <c r="D138" s="89">
        <v>0</v>
      </c>
      <c r="E138" s="140">
        <v>115849.14</v>
      </c>
      <c r="F138" s="90">
        <v>106614.55</v>
      </c>
      <c r="G138" s="133">
        <v>6084.04</v>
      </c>
      <c r="H138" s="133">
        <v>19740.189999999999</v>
      </c>
      <c r="I138" s="138"/>
    </row>
    <row r="139" spans="1:13" x14ac:dyDescent="0.25">
      <c r="B139" s="91">
        <v>2021</v>
      </c>
      <c r="C139" s="133">
        <v>0.15</v>
      </c>
      <c r="D139" s="89">
        <v>0</v>
      </c>
      <c r="E139" s="140">
        <v>137191.22</v>
      </c>
      <c r="F139" s="90">
        <v>101607.28</v>
      </c>
      <c r="G139" s="133">
        <v>5316.79</v>
      </c>
      <c r="H139" s="133">
        <v>17381.900000000001</v>
      </c>
      <c r="I139" s="138"/>
    </row>
    <row r="140" spans="1:13" x14ac:dyDescent="0.25">
      <c r="B140" s="91">
        <v>2022</v>
      </c>
      <c r="C140" s="133">
        <v>0.87</v>
      </c>
      <c r="D140" s="89">
        <v>0</v>
      </c>
      <c r="E140" s="140">
        <v>80444.67</v>
      </c>
      <c r="F140" s="90">
        <v>112463.11</v>
      </c>
      <c r="G140" s="133">
        <v>4610.16</v>
      </c>
      <c r="H140" s="133">
        <v>15240.14</v>
      </c>
      <c r="I140" s="138"/>
    </row>
    <row r="141" spans="1:13" ht="15.75" thickBot="1" x14ac:dyDescent="0.3">
      <c r="B141" s="93">
        <v>2023</v>
      </c>
      <c r="C141" s="142">
        <v>0.65200000000000002</v>
      </c>
      <c r="D141" s="98">
        <v>0</v>
      </c>
      <c r="E141" s="143">
        <v>92475.835999999996</v>
      </c>
      <c r="F141" s="97">
        <v>78791.805999999997</v>
      </c>
      <c r="G141" s="137">
        <v>4415.87</v>
      </c>
      <c r="H141" s="137">
        <v>12630.11</v>
      </c>
    </row>
    <row r="142" spans="1:13" ht="15.75" thickTop="1" x14ac:dyDescent="0.25"/>
    <row r="143" spans="1:13" x14ac:dyDescent="0.25">
      <c r="A143" s="27" t="s">
        <v>265</v>
      </c>
      <c r="B143" s="36"/>
      <c r="C143" s="36"/>
    </row>
    <row r="144" spans="1:13" x14ac:dyDescent="0.25">
      <c r="A144" s="83" t="s">
        <v>132</v>
      </c>
      <c r="B144" s="36"/>
      <c r="C144" s="36"/>
    </row>
    <row r="145" spans="1:13" ht="34.5" customHeight="1" x14ac:dyDescent="0.25">
      <c r="A145" s="314" t="s">
        <v>12</v>
      </c>
      <c r="B145" s="314"/>
      <c r="C145" s="314"/>
      <c r="D145" s="314"/>
      <c r="E145" s="314"/>
      <c r="F145" s="314"/>
      <c r="G145" s="314"/>
      <c r="H145" s="314"/>
      <c r="I145" s="314"/>
      <c r="J145" s="314"/>
      <c r="K145" s="314"/>
      <c r="L145" s="314"/>
      <c r="M145" s="314"/>
    </row>
    <row r="146" spans="1:13" ht="11.2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x14ac:dyDescent="0.25">
      <c r="A147" s="129"/>
      <c r="B147" s="129"/>
      <c r="C147" s="129"/>
      <c r="D147" s="129"/>
      <c r="E147" s="129" t="s">
        <v>159</v>
      </c>
      <c r="F147" s="129"/>
      <c r="G147" s="129"/>
      <c r="H147" s="129"/>
      <c r="I147" s="129"/>
      <c r="J147" s="129"/>
      <c r="K147" s="129"/>
      <c r="L147" s="129"/>
      <c r="M147" s="129"/>
    </row>
    <row r="150" spans="1:13" ht="16.5" thickBot="1" x14ac:dyDescent="0.3">
      <c r="B150" s="84"/>
      <c r="C150" s="325" t="s">
        <v>137</v>
      </c>
      <c r="D150" s="325"/>
      <c r="E150" s="324" t="s">
        <v>138</v>
      </c>
      <c r="F150" s="324"/>
      <c r="G150" s="325" t="s">
        <v>139</v>
      </c>
      <c r="H150" s="325"/>
      <c r="I150" s="33"/>
      <c r="J150" s="33"/>
      <c r="K150" s="33"/>
      <c r="L150" s="33"/>
      <c r="M150" s="33"/>
    </row>
    <row r="151" spans="1:13" ht="46.5" thickTop="1" thickBot="1" x14ac:dyDescent="0.3">
      <c r="B151" s="85" t="s">
        <v>136</v>
      </c>
      <c r="C151" s="32" t="s">
        <v>152</v>
      </c>
      <c r="D151" s="144" t="s">
        <v>153</v>
      </c>
      <c r="E151" s="32" t="s">
        <v>152</v>
      </c>
      <c r="F151" s="132" t="s">
        <v>154</v>
      </c>
      <c r="G151" s="32" t="s">
        <v>152</v>
      </c>
      <c r="H151" s="32" t="s">
        <v>156</v>
      </c>
      <c r="I151" s="80"/>
      <c r="J151" s="80"/>
      <c r="K151" s="21"/>
      <c r="L151" s="21"/>
      <c r="M151" s="21"/>
    </row>
    <row r="152" spans="1:13" x14ac:dyDescent="0.25">
      <c r="B152" s="88">
        <v>1998</v>
      </c>
      <c r="C152" s="133">
        <v>0.8</v>
      </c>
      <c r="D152" s="89" t="s">
        <v>257</v>
      </c>
      <c r="E152" s="140">
        <v>3506.9340000000002</v>
      </c>
      <c r="F152" s="90">
        <v>23.26</v>
      </c>
      <c r="G152" s="133" t="s">
        <v>257</v>
      </c>
      <c r="H152" s="133" t="s">
        <v>257</v>
      </c>
      <c r="I152" s="80"/>
      <c r="J152" s="80"/>
      <c r="K152" s="21"/>
      <c r="L152" s="21"/>
      <c r="M152" s="21"/>
    </row>
    <row r="153" spans="1:13" x14ac:dyDescent="0.25">
      <c r="B153" s="91">
        <v>1999</v>
      </c>
      <c r="C153" s="133">
        <v>0.2</v>
      </c>
      <c r="D153" s="89" t="s">
        <v>257</v>
      </c>
      <c r="E153" s="140">
        <v>2324.3000000000002</v>
      </c>
      <c r="F153" s="90">
        <v>0</v>
      </c>
      <c r="G153" s="133" t="s">
        <v>257</v>
      </c>
      <c r="H153" s="133" t="s">
        <v>257</v>
      </c>
      <c r="I153" s="80"/>
      <c r="J153" s="80"/>
      <c r="K153" s="21"/>
      <c r="L153" s="21"/>
      <c r="M153" s="21"/>
    </row>
    <row r="154" spans="1:13" x14ac:dyDescent="0.25">
      <c r="B154" s="91">
        <v>2000</v>
      </c>
      <c r="C154" s="133">
        <v>0.9</v>
      </c>
      <c r="D154" s="89" t="s">
        <v>257</v>
      </c>
      <c r="E154" s="140">
        <v>3314.614</v>
      </c>
      <c r="F154" s="90">
        <v>0</v>
      </c>
      <c r="G154" s="133" t="s">
        <v>257</v>
      </c>
      <c r="H154" s="133" t="s">
        <v>257</v>
      </c>
      <c r="I154" s="80"/>
      <c r="J154" s="80"/>
      <c r="K154" s="21"/>
      <c r="L154" s="21"/>
      <c r="M154" s="21"/>
    </row>
    <row r="155" spans="1:13" x14ac:dyDescent="0.25">
      <c r="B155" s="91">
        <v>2001</v>
      </c>
      <c r="C155" s="133">
        <v>12.33</v>
      </c>
      <c r="D155" s="89" t="s">
        <v>257</v>
      </c>
      <c r="E155" s="140">
        <v>3522.462</v>
      </c>
      <c r="F155" s="90">
        <v>0</v>
      </c>
      <c r="G155" s="133" t="s">
        <v>257</v>
      </c>
      <c r="H155" s="133" t="s">
        <v>257</v>
      </c>
      <c r="I155" s="80"/>
      <c r="J155" s="80"/>
      <c r="K155" s="21"/>
      <c r="L155" s="21"/>
      <c r="M155" s="21"/>
    </row>
    <row r="156" spans="1:13" x14ac:dyDescent="0.25">
      <c r="B156" s="91">
        <v>2002</v>
      </c>
      <c r="C156" s="133">
        <v>62.5</v>
      </c>
      <c r="D156" s="89" t="s">
        <v>257</v>
      </c>
      <c r="E156" s="140">
        <v>10027.276</v>
      </c>
      <c r="F156" s="90">
        <v>0</v>
      </c>
      <c r="G156" s="133" t="s">
        <v>257</v>
      </c>
      <c r="H156" s="133" t="s">
        <v>257</v>
      </c>
      <c r="I156" s="80"/>
      <c r="J156" s="80"/>
      <c r="K156" s="21"/>
      <c r="L156" s="21"/>
      <c r="M156" s="21"/>
    </row>
    <row r="157" spans="1:13" x14ac:dyDescent="0.25">
      <c r="B157" s="91">
        <v>2003</v>
      </c>
      <c r="C157" s="133">
        <v>0</v>
      </c>
      <c r="D157" s="89" t="s">
        <v>257</v>
      </c>
      <c r="E157" s="140">
        <v>4021.08</v>
      </c>
      <c r="F157" s="90">
        <v>30</v>
      </c>
      <c r="G157" s="133" t="s">
        <v>257</v>
      </c>
      <c r="H157" s="133" t="s">
        <v>257</v>
      </c>
      <c r="I157" s="80"/>
      <c r="J157" s="80"/>
      <c r="K157" s="21"/>
      <c r="L157" s="21"/>
      <c r="M157" s="21"/>
    </row>
    <row r="158" spans="1:13" x14ac:dyDescent="0.25">
      <c r="B158" s="91">
        <v>2004</v>
      </c>
      <c r="C158" s="133">
        <v>0</v>
      </c>
      <c r="D158" s="89" t="s">
        <v>257</v>
      </c>
      <c r="E158" s="140">
        <v>161.785</v>
      </c>
      <c r="F158" s="90">
        <v>1034.8699999999999</v>
      </c>
      <c r="G158" s="133" t="s">
        <v>257</v>
      </c>
      <c r="H158" s="133" t="s">
        <v>257</v>
      </c>
      <c r="I158" s="80"/>
      <c r="J158" s="80"/>
      <c r="K158" s="21"/>
      <c r="L158" s="21"/>
      <c r="M158" s="21"/>
    </row>
    <row r="159" spans="1:13" x14ac:dyDescent="0.25">
      <c r="B159" s="91">
        <v>2005</v>
      </c>
      <c r="C159" s="133">
        <v>0.22900000000000001</v>
      </c>
      <c r="D159" s="89" t="s">
        <v>257</v>
      </c>
      <c r="E159" s="140">
        <v>945</v>
      </c>
      <c r="F159" s="90">
        <v>487.99900000000002</v>
      </c>
      <c r="G159" s="133" t="s">
        <v>257</v>
      </c>
      <c r="H159" s="133" t="s">
        <v>257</v>
      </c>
      <c r="I159" s="80"/>
      <c r="J159" s="80"/>
      <c r="K159" s="21"/>
      <c r="L159" s="21"/>
      <c r="M159" s="21"/>
    </row>
    <row r="160" spans="1:13" x14ac:dyDescent="0.25">
      <c r="B160" s="91">
        <v>2006</v>
      </c>
      <c r="C160" s="133">
        <v>1</v>
      </c>
      <c r="D160" s="89" t="s">
        <v>257</v>
      </c>
      <c r="E160" s="140">
        <v>944</v>
      </c>
      <c r="F160" s="90">
        <v>425</v>
      </c>
      <c r="G160" s="133" t="s">
        <v>257</v>
      </c>
      <c r="H160" s="133" t="s">
        <v>257</v>
      </c>
      <c r="I160" s="80"/>
      <c r="J160" s="80"/>
      <c r="K160" s="21"/>
      <c r="L160" s="21"/>
      <c r="M160" s="21"/>
    </row>
    <row r="161" spans="2:13" x14ac:dyDescent="0.25">
      <c r="B161" s="91">
        <v>2007</v>
      </c>
      <c r="C161" s="133">
        <v>0.7</v>
      </c>
      <c r="D161" s="89" t="s">
        <v>257</v>
      </c>
      <c r="E161" s="140">
        <v>945.1</v>
      </c>
      <c r="F161" s="90">
        <v>358.2</v>
      </c>
      <c r="G161" s="133" t="s">
        <v>257</v>
      </c>
      <c r="H161" s="133" t="s">
        <v>257</v>
      </c>
      <c r="I161" s="80"/>
      <c r="J161" s="80"/>
      <c r="K161" s="21"/>
      <c r="L161" s="21"/>
      <c r="M161" s="21"/>
    </row>
    <row r="162" spans="2:13" x14ac:dyDescent="0.25">
      <c r="B162" s="91">
        <v>2008</v>
      </c>
      <c r="C162" s="133">
        <v>0.6</v>
      </c>
      <c r="D162" s="89" t="s">
        <v>257</v>
      </c>
      <c r="E162" s="140">
        <v>1083.8</v>
      </c>
      <c r="F162" s="90">
        <v>60</v>
      </c>
      <c r="G162" s="133" t="s">
        <v>257</v>
      </c>
      <c r="H162" s="133" t="s">
        <v>257</v>
      </c>
      <c r="I162" s="80"/>
      <c r="J162" s="80"/>
      <c r="K162" s="21"/>
      <c r="L162" s="21"/>
      <c r="M162" s="21"/>
    </row>
    <row r="163" spans="2:13" x14ac:dyDescent="0.25">
      <c r="B163" s="91">
        <v>2009</v>
      </c>
      <c r="C163" s="133">
        <v>0</v>
      </c>
      <c r="D163" s="89">
        <v>2</v>
      </c>
      <c r="E163" s="140">
        <v>1114</v>
      </c>
      <c r="F163" s="90">
        <v>12</v>
      </c>
      <c r="G163" s="133">
        <v>0</v>
      </c>
      <c r="H163" s="133">
        <v>0</v>
      </c>
      <c r="I163" s="80"/>
      <c r="J163" s="80"/>
      <c r="K163" s="21"/>
      <c r="L163" s="21"/>
      <c r="M163" s="21"/>
    </row>
    <row r="164" spans="2:13" x14ac:dyDescent="0.25">
      <c r="B164" s="91">
        <v>2010</v>
      </c>
      <c r="C164" s="133">
        <v>0</v>
      </c>
      <c r="D164" s="89">
        <v>0</v>
      </c>
      <c r="E164" s="140">
        <v>1064</v>
      </c>
      <c r="F164" s="90">
        <v>0</v>
      </c>
      <c r="G164" s="133">
        <v>0</v>
      </c>
      <c r="H164" s="133">
        <v>0</v>
      </c>
      <c r="I164" s="80"/>
      <c r="J164" s="80"/>
      <c r="K164" s="21"/>
      <c r="L164" s="21"/>
      <c r="M164" s="21"/>
    </row>
    <row r="165" spans="2:13" x14ac:dyDescent="0.25">
      <c r="B165" s="91">
        <v>2011</v>
      </c>
      <c r="C165" s="133">
        <v>0</v>
      </c>
      <c r="D165" s="89">
        <v>0</v>
      </c>
      <c r="E165" s="140">
        <v>924</v>
      </c>
      <c r="F165" s="90">
        <v>0</v>
      </c>
      <c r="G165" s="133">
        <v>0</v>
      </c>
      <c r="H165" s="133">
        <v>0</v>
      </c>
      <c r="I165" s="80"/>
      <c r="J165" s="80"/>
      <c r="K165" s="21"/>
      <c r="L165" s="21"/>
      <c r="M165" s="21"/>
    </row>
    <row r="166" spans="2:13" x14ac:dyDescent="0.25">
      <c r="B166" s="91">
        <v>2012</v>
      </c>
      <c r="C166" s="133">
        <v>1.9930000000000001</v>
      </c>
      <c r="D166" s="89">
        <v>0</v>
      </c>
      <c r="E166" s="140">
        <v>888</v>
      </c>
      <c r="F166" s="90">
        <v>0</v>
      </c>
      <c r="G166" s="133">
        <v>0</v>
      </c>
      <c r="H166" s="133">
        <v>0</v>
      </c>
      <c r="I166" s="80"/>
      <c r="J166" s="80"/>
      <c r="K166" s="21"/>
      <c r="L166" s="21"/>
      <c r="M166" s="21"/>
    </row>
    <row r="167" spans="2:13" x14ac:dyDescent="0.25">
      <c r="B167" s="91">
        <v>2013</v>
      </c>
      <c r="C167" s="133">
        <v>1</v>
      </c>
      <c r="D167" s="89">
        <v>0</v>
      </c>
      <c r="E167" s="140">
        <v>875</v>
      </c>
      <c r="F167" s="90">
        <v>0</v>
      </c>
      <c r="G167" s="133">
        <v>0</v>
      </c>
      <c r="H167" s="133">
        <v>0</v>
      </c>
      <c r="I167" s="80"/>
      <c r="J167" s="80"/>
      <c r="K167" s="21"/>
      <c r="L167" s="21"/>
      <c r="M167" s="21"/>
    </row>
    <row r="168" spans="2:13" x14ac:dyDescent="0.25">
      <c r="B168" s="91">
        <v>2014</v>
      </c>
      <c r="C168" s="133">
        <v>2</v>
      </c>
      <c r="D168" s="89">
        <v>0</v>
      </c>
      <c r="E168" s="140">
        <v>803</v>
      </c>
      <c r="F168" s="90">
        <v>0</v>
      </c>
      <c r="G168" s="133">
        <v>0</v>
      </c>
      <c r="H168" s="133">
        <v>0</v>
      </c>
      <c r="I168" s="80"/>
      <c r="J168" s="80"/>
      <c r="K168" s="21"/>
      <c r="L168" s="21"/>
      <c r="M168" s="21"/>
    </row>
    <row r="169" spans="2:13" x14ac:dyDescent="0.25">
      <c r="B169" s="91">
        <v>2015</v>
      </c>
      <c r="C169" s="133">
        <v>1</v>
      </c>
      <c r="D169" s="89">
        <v>0</v>
      </c>
      <c r="E169" s="140">
        <v>756</v>
      </c>
      <c r="F169" s="90">
        <v>13</v>
      </c>
      <c r="G169" s="133">
        <v>0</v>
      </c>
      <c r="H169" s="133">
        <v>0</v>
      </c>
      <c r="I169" s="80"/>
      <c r="J169" s="80"/>
      <c r="K169" s="21"/>
      <c r="L169" s="21"/>
      <c r="M169" s="21"/>
    </row>
    <row r="170" spans="2:13" x14ac:dyDescent="0.25">
      <c r="B170" s="91">
        <v>2016</v>
      </c>
      <c r="C170" s="133">
        <v>0.68</v>
      </c>
      <c r="D170" s="89">
        <v>0</v>
      </c>
      <c r="E170" s="140">
        <v>725.6</v>
      </c>
      <c r="F170" s="90">
        <v>0</v>
      </c>
      <c r="G170" s="133">
        <v>0</v>
      </c>
      <c r="H170" s="133">
        <v>0</v>
      </c>
      <c r="I170" s="80"/>
      <c r="J170" s="80"/>
      <c r="K170" s="21"/>
      <c r="L170" s="21"/>
      <c r="M170" s="21"/>
    </row>
    <row r="171" spans="2:13" x14ac:dyDescent="0.25">
      <c r="B171" s="91">
        <v>2017</v>
      </c>
      <c r="C171" s="133">
        <v>0.6</v>
      </c>
      <c r="D171" s="89">
        <v>0</v>
      </c>
      <c r="E171" s="140">
        <v>674.33</v>
      </c>
      <c r="F171" s="90">
        <v>0</v>
      </c>
      <c r="G171" s="133">
        <v>0</v>
      </c>
      <c r="H171" s="133">
        <v>0</v>
      </c>
      <c r="I171" s="141"/>
      <c r="J171" s="141"/>
      <c r="K171" s="92"/>
      <c r="L171" s="92"/>
      <c r="M171" s="92"/>
    </row>
    <row r="172" spans="2:13" x14ac:dyDescent="0.25">
      <c r="B172" s="91">
        <v>2018</v>
      </c>
      <c r="C172" s="133">
        <v>0.69</v>
      </c>
      <c r="D172" s="89">
        <v>0</v>
      </c>
      <c r="E172" s="140">
        <v>625.45000000000005</v>
      </c>
      <c r="F172" s="90">
        <v>0</v>
      </c>
      <c r="G172" s="133">
        <v>0</v>
      </c>
      <c r="H172" s="133">
        <v>0</v>
      </c>
      <c r="I172" s="145"/>
      <c r="J172" s="31"/>
      <c r="K172" s="31"/>
      <c r="L172" s="31"/>
      <c r="M172" s="31"/>
    </row>
    <row r="173" spans="2:13" x14ac:dyDescent="0.25">
      <c r="B173" s="91">
        <v>2019</v>
      </c>
      <c r="C173" s="133">
        <v>0.51</v>
      </c>
      <c r="D173" s="89">
        <v>0</v>
      </c>
      <c r="E173" s="140">
        <v>636.91</v>
      </c>
      <c r="F173" s="90">
        <v>0</v>
      </c>
      <c r="G173" s="133">
        <v>0</v>
      </c>
      <c r="H173" s="133">
        <v>0</v>
      </c>
      <c r="I173" s="145"/>
      <c r="J173" s="31"/>
      <c r="K173" s="31"/>
      <c r="L173" s="31"/>
      <c r="M173" s="31"/>
    </row>
    <row r="174" spans="2:13" x14ac:dyDescent="0.25">
      <c r="B174" s="91">
        <v>2020</v>
      </c>
      <c r="C174" s="133">
        <v>0.55000000000000004</v>
      </c>
      <c r="D174" s="89">
        <v>0</v>
      </c>
      <c r="E174" s="140">
        <v>565.27</v>
      </c>
      <c r="F174" s="90">
        <v>0</v>
      </c>
      <c r="G174" s="133">
        <v>0</v>
      </c>
      <c r="H174" s="133">
        <v>0</v>
      </c>
      <c r="I174" s="145"/>
      <c r="J174" s="31"/>
      <c r="K174" s="31"/>
      <c r="L174" s="31"/>
      <c r="M174" s="31"/>
    </row>
    <row r="175" spans="2:13" x14ac:dyDescent="0.25">
      <c r="B175" s="91">
        <v>2021</v>
      </c>
      <c r="C175" s="133">
        <v>2.83</v>
      </c>
      <c r="D175" s="89">
        <v>0</v>
      </c>
      <c r="E175" s="140">
        <v>530.1</v>
      </c>
      <c r="F175" s="90">
        <v>0</v>
      </c>
      <c r="G175" s="133">
        <v>0</v>
      </c>
      <c r="H175" s="133">
        <v>0</v>
      </c>
      <c r="I175" s="145"/>
      <c r="J175" s="31"/>
      <c r="K175" s="31"/>
      <c r="L175" s="31"/>
      <c r="M175" s="31"/>
    </row>
    <row r="176" spans="2:13" x14ac:dyDescent="0.25">
      <c r="B176" s="91">
        <v>2022</v>
      </c>
      <c r="C176" s="133">
        <v>0.23</v>
      </c>
      <c r="D176" s="89">
        <v>0</v>
      </c>
      <c r="E176" s="140">
        <v>462.86</v>
      </c>
      <c r="F176" s="90">
        <v>0</v>
      </c>
      <c r="G176" s="133">
        <v>0</v>
      </c>
      <c r="H176" s="133">
        <v>0</v>
      </c>
      <c r="I176" s="145"/>
      <c r="J176" s="31"/>
      <c r="K176" s="31"/>
      <c r="L176" s="31"/>
      <c r="M176" s="31"/>
    </row>
    <row r="177" spans="1:8" ht="15.75" thickBot="1" x14ac:dyDescent="0.3">
      <c r="B177" s="93">
        <v>2023</v>
      </c>
      <c r="C177" s="142">
        <v>0.16499999999999998</v>
      </c>
      <c r="D177" s="98">
        <v>0</v>
      </c>
      <c r="E177" s="143">
        <v>431.77</v>
      </c>
      <c r="F177" s="97">
        <v>0</v>
      </c>
      <c r="G177" s="137">
        <v>0</v>
      </c>
      <c r="H177" s="137">
        <v>0</v>
      </c>
    </row>
    <row r="178" spans="1:8" ht="15.75" thickTop="1" x14ac:dyDescent="0.25"/>
    <row r="179" spans="1:8" x14ac:dyDescent="0.25">
      <c r="A179" s="27" t="s">
        <v>265</v>
      </c>
    </row>
    <row r="180" spans="1:8" x14ac:dyDescent="0.25">
      <c r="A180" s="83" t="s">
        <v>132</v>
      </c>
    </row>
    <row r="183" spans="1:8" x14ac:dyDescent="0.25">
      <c r="B183" s="36"/>
      <c r="C183" s="36"/>
    </row>
    <row r="184" spans="1:8" x14ac:dyDescent="0.25">
      <c r="B184" s="36"/>
      <c r="C184" s="36"/>
    </row>
  </sheetData>
  <mergeCells count="22">
    <mergeCell ref="A37:M37"/>
    <mergeCell ref="C42:D42"/>
    <mergeCell ref="E42:F42"/>
    <mergeCell ref="G42:H42"/>
    <mergeCell ref="A1:N1"/>
    <mergeCell ref="A3:N3"/>
    <mergeCell ref="A73:M73"/>
    <mergeCell ref="A75:M75"/>
    <mergeCell ref="C77:F77"/>
    <mergeCell ref="G77:J77"/>
    <mergeCell ref="K77:M77"/>
    <mergeCell ref="A145:M145"/>
    <mergeCell ref="C150:D150"/>
    <mergeCell ref="E150:F150"/>
    <mergeCell ref="G150:H150"/>
    <mergeCell ref="C78:D78"/>
    <mergeCell ref="E78:F78"/>
    <mergeCell ref="G78:H78"/>
    <mergeCell ref="A109:M109"/>
    <mergeCell ref="C114:D114"/>
    <mergeCell ref="E114:F114"/>
    <mergeCell ref="G114:H114"/>
  </mergeCells>
  <hyperlinks>
    <hyperlink ref="A36" r:id="rId1"/>
    <hyperlink ref="A72" r:id="rId2"/>
    <hyperlink ref="A108" r:id="rId3"/>
    <hyperlink ref="A144" r:id="rId4"/>
    <hyperlink ref="A180" r:id="rId5"/>
  </hyperlinks>
  <pageMargins left="0.7" right="0.7" top="0.75" bottom="0.75" header="0.51180555555555496" footer="0.51180555555555496"/>
  <pageSetup paperSize="9" firstPageNumber="0" fitToHeight="0" orientation="landscape" horizontalDpi="300" verticalDpi="300"/>
  <rowBreaks count="4" manualBreakCount="4">
    <brk id="36" max="16383" man="1"/>
    <brk id="72" max="16383" man="1"/>
    <brk id="108" max="16383" man="1"/>
    <brk id="144" max="16383" man="1"/>
  </rowBreaks>
  <ignoredErrors>
    <ignoredError sqref="K15:N15" formulaRange="1"/>
  </ignoredErrors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EC804A84B3756458E7632DBC3D5CFEE" ma:contentTypeVersion="19" ma:contentTypeDescription="Crear nuevo documento." ma:contentTypeScope="" ma:versionID="cc008d7c0e24fb6366df3ef8e33e8062">
  <xsd:schema xmlns:xsd="http://www.w3.org/2001/XMLSchema" xmlns:xs="http://www.w3.org/2001/XMLSchema" xmlns:p="http://schemas.microsoft.com/office/2006/metadata/properties" xmlns:ns2="29648448-8c34-4271-b4a7-13ba4eb7009e" xmlns:ns3="ac1c3ec1-5a47-4e55-8075-5c9e8df6f133" targetNamespace="http://schemas.microsoft.com/office/2006/metadata/properties" ma:root="true" ma:fieldsID="16cd6ec409bef9b13aec9121a67ef8ac" ns2:_="" ns3:_="">
    <xsd:import namespace="29648448-8c34-4271-b4a7-13ba4eb7009e"/>
    <xsd:import namespace="ac1c3ec1-5a47-4e55-8075-5c9e8df6f1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648448-8c34-4271-b4a7-13ba4eb700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92057aaa-19d2-434a-8c82-db9a11318c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c3ec1-5a47-4e55-8075-5c9e8df6f13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21a02e0-dd1e-4d2c-8463-b2d583f73fa5}" ma:internalName="TaxCatchAll" ma:showField="CatchAllData" ma:web="ac1c3ec1-5a47-4e55-8075-5c9e8df6f1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39BB0F-25D7-4F77-A115-95ACA89E1C7F}"/>
</file>

<file path=customXml/itemProps2.xml><?xml version="1.0" encoding="utf-8"?>
<ds:datastoreItem xmlns:ds="http://schemas.openxmlformats.org/officeDocument/2006/customXml" ds:itemID="{28FA6C6A-61E1-4462-8645-BC1DD137A5F0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17</vt:i4>
      </vt:variant>
      <vt:variant>
        <vt:lpstr>Intervals amb nom</vt:lpstr>
      </vt:variant>
      <vt:variant>
        <vt:i4>16</vt:i4>
      </vt:variant>
    </vt:vector>
  </HeadingPairs>
  <TitlesOfParts>
    <vt:vector size="33" baseType="lpstr">
      <vt:lpstr>índex</vt:lpstr>
      <vt:lpstr>cens ramader</vt:lpstr>
      <vt:lpstr>HistòricEstructura explotacions</vt:lpstr>
      <vt:lpstr>estructura explotacions</vt:lpstr>
      <vt:lpstr>Ocupació</vt:lpstr>
      <vt:lpstr>Mapes</vt:lpstr>
      <vt:lpstr>Escorxadors</vt:lpstr>
      <vt:lpstr>Comparativa Cat-Esp</vt:lpstr>
      <vt:lpstr>Destí</vt:lpstr>
      <vt:lpstr>Consum</vt:lpstr>
      <vt:lpstr>Comerc Ext.(t)</vt:lpstr>
      <vt:lpstr>Comerç Ext. (Milers €)   </vt:lpstr>
      <vt:lpstr>Comerç Ext. (t) Comp.</vt:lpstr>
      <vt:lpstr>Comerç Ext. (Milers) Comp.</vt:lpstr>
      <vt:lpstr>Pinsos</vt:lpstr>
      <vt:lpstr>Info econòmica</vt:lpstr>
      <vt:lpstr>Qualitat</vt:lpstr>
      <vt:lpstr>'cens ramader'!Àrea_d'impressió</vt:lpstr>
      <vt:lpstr>'Comerç Ext. (Milers €)   '!Àrea_d'impressió</vt:lpstr>
      <vt:lpstr>'Comerç Ext. (Milers) Comp.'!Àrea_d'impressió</vt:lpstr>
      <vt:lpstr>'Comerç Ext. (t) Comp.'!Àrea_d'impressió</vt:lpstr>
      <vt:lpstr>'Comerc Ext.(t)'!Àrea_d'impressió</vt:lpstr>
      <vt:lpstr>'Comparativa Cat-Esp'!Àrea_d'impressió</vt:lpstr>
      <vt:lpstr>Consum!Àrea_d'impressió</vt:lpstr>
      <vt:lpstr>Destí!Àrea_d'impressió</vt:lpstr>
      <vt:lpstr>Escorxadors!Àrea_d'impressió</vt:lpstr>
      <vt:lpstr>'estructura explotacions'!Àrea_d'impressió</vt:lpstr>
      <vt:lpstr>'HistòricEstructura explotacions'!Àrea_d'impressió</vt:lpstr>
      <vt:lpstr>índex!Àrea_d'impressió</vt:lpstr>
      <vt:lpstr>'Info econòmica'!Àrea_d'impressió</vt:lpstr>
      <vt:lpstr>Ocupació!Àrea_d'impressió</vt:lpstr>
      <vt:lpstr>Pinsos!Àrea_d'impressió</vt:lpstr>
      <vt:lpstr>Qualitat!Àrea_d'impressió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Fitxa estadística porcí 2023</dc:title>
  <dc:subject/>
  <dc:creator>DARP</dc:creator>
  <cp:keywords>fitxa estadística, porcí, cens, comerç exterior, explotacions, comparativa</cp:keywords>
  <dc:description/>
  <cp:lastModifiedBy>Bitton Perez, Miriam</cp:lastModifiedBy>
  <cp:revision>2</cp:revision>
  <cp:lastPrinted>2020-09-29T19:14:18Z</cp:lastPrinted>
  <dcterms:created xsi:type="dcterms:W3CDTF">2019-10-01T07:38:06Z</dcterms:created>
  <dcterms:modified xsi:type="dcterms:W3CDTF">2024-08-27T11:34:50Z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Generalitat de Catalunya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